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05" windowHeight="9240" activeTab="0"/>
  </bookViews>
  <sheets>
    <sheet name="Soupiska" sheetId="1" r:id="rId1"/>
    <sheet name="Statistiky" sheetId="2" r:id="rId2"/>
    <sheet name="Termínová listina" sheetId="3" r:id="rId3"/>
    <sheet name="Týmy" sheetId="4" r:id="rId4"/>
  </sheets>
  <externalReferences>
    <externalReference r:id="rId7"/>
  </externalReferences>
  <definedNames>
    <definedName name="_xlnm._FilterDatabase" localSheetId="2" hidden="1">'Termínová listina'!$A$1:$H$468</definedName>
    <definedName name="hřiště">OFFSET('[1]Hřiště'!$A$2,0,0,COUNTA('[1]Hřiště'!$A:$A)-1,1)</definedName>
    <definedName name="_xlnm.Print_Area" localSheetId="1">'Statistiky'!$A$1:$AO$46</definedName>
    <definedName name="soupiska">OFFSET('Soupiska'!$C$6,0,0,COUNTA('Soupiska'!$C:$C),1)</definedName>
    <definedName name="týmy">OFFSET('Týmy'!$A$2,0,0,COUNTA('Týmy'!$A:$A)-1,1)</definedName>
  </definedNames>
  <calcPr fullCalcOnLoad="1"/>
</workbook>
</file>

<file path=xl/comments2.xml><?xml version="1.0" encoding="utf-8"?>
<comments xmlns="http://schemas.openxmlformats.org/spreadsheetml/2006/main">
  <authors>
    <author>Matěj Vala</author>
  </authors>
  <commentList>
    <comment ref="B12" authorId="0">
      <text>
        <r>
          <rPr>
            <b/>
            <sz val="8"/>
            <rFont val="Tahoma"/>
            <family val="0"/>
          </rPr>
          <t>W:vítězný zápas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L:prohraný zápas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IP:nadhazovaných směn</t>
        </r>
      </text>
    </comment>
    <comment ref="F12" authorId="0">
      <text>
        <r>
          <rPr>
            <b/>
            <sz val="8"/>
            <rFont val="Tahoma"/>
            <family val="0"/>
          </rPr>
          <t>R:oběhy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0"/>
          </rPr>
          <t>ER:umožněných oběhů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BFP:počet pálkařů, kteří nastoupili proti nadhazovači</t>
        </r>
        <r>
          <rPr>
            <sz val="8"/>
            <rFont val="Tahoma"/>
            <family val="0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0"/>
          </rPr>
          <t>HB:trefení nadhozem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0"/>
          </rPr>
          <t>BB:mety zdarma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SO:strikeouty</t>
        </r>
        <r>
          <rPr>
            <sz val="8"/>
            <rFont val="Tahoma"/>
            <family val="0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0"/>
          </rPr>
          <t>WP:divoké nadhozy</t>
        </r>
        <r>
          <rPr>
            <sz val="8"/>
            <rFont val="Tahoma"/>
            <family val="0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0"/>
          </rPr>
          <t>H:odpaly (včetně vícemetových)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2B:dvojmetové odpaly</t>
        </r>
        <r>
          <rPr>
            <sz val="8"/>
            <rFont val="Tahoma"/>
            <family val="0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0"/>
          </rPr>
          <t>3B:trojmetové odpaly</t>
        </r>
        <r>
          <rPr>
            <sz val="8"/>
            <rFont val="Tahoma"/>
            <family val="0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0"/>
          </rPr>
          <t>HR:homeruny</t>
        </r>
        <r>
          <rPr>
            <sz val="8"/>
            <rFont val="Tahoma"/>
            <family val="0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0"/>
          </rPr>
          <t>SH:sebeobětovací odpaly i ulejvky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SB:ukradených druhých met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CS:chycení  při krádeži druhé mety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PB:nechycené nadhozy</t>
        </r>
      </text>
    </comment>
    <comment ref="E21" authorId="0">
      <text>
        <r>
          <rPr>
            <b/>
            <sz val="8"/>
            <rFont val="Tahoma"/>
            <family val="0"/>
          </rPr>
          <t>INN:počet odchytaných směn</t>
        </r>
        <r>
          <rPr>
            <sz val="8"/>
            <rFont val="Tahoma"/>
            <family val="0"/>
          </rPr>
          <t xml:space="preserve">
</t>
        </r>
      </text>
    </comment>
    <comment ref="R12" authorId="0">
      <text>
        <r>
          <rPr>
            <b/>
            <sz val="8"/>
            <rFont val="Tahoma"/>
            <family val="0"/>
          </rPr>
          <t>ERA:průměr umožněných oběhů
7*ER/IP</t>
        </r>
        <r>
          <rPr>
            <sz val="8"/>
            <rFont val="Tahoma"/>
            <family val="0"/>
          </rPr>
          <t xml:space="preserve">
</t>
        </r>
      </text>
    </comment>
    <comment ref="T12" authorId="0">
      <text>
        <r>
          <rPr>
            <b/>
            <sz val="8"/>
            <rFont val="Tahoma"/>
            <family val="0"/>
          </rPr>
          <t>BA:pálkařský průměr
H/(BFP-BB-HB-SH)</t>
        </r>
        <r>
          <rPr>
            <sz val="8"/>
            <rFont val="Tahoma"/>
            <family val="0"/>
          </rPr>
          <t xml:space="preserve">
</t>
        </r>
      </text>
    </comment>
    <comment ref="V12" authorId="0">
      <text>
        <r>
          <rPr>
            <b/>
            <sz val="8"/>
            <rFont val="Tahoma"/>
            <family val="0"/>
          </rPr>
          <t>OBA:"objektivní" pálkařský průměr
(H+BB+HB)/(BFP-SH)</t>
        </r>
        <r>
          <rPr>
            <sz val="8"/>
            <rFont val="Tahoma"/>
            <family val="0"/>
          </rPr>
          <t xml:space="preserve">
</t>
        </r>
      </text>
    </comment>
    <comment ref="X12" authorId="0">
      <text>
        <r>
          <rPr>
            <b/>
            <sz val="8"/>
            <rFont val="Tahoma"/>
            <family val="0"/>
          </rPr>
          <t>SA:slugging
TB/(BFP-BB-HB-SH)</t>
        </r>
        <r>
          <rPr>
            <sz val="8"/>
            <rFont val="Tahoma"/>
            <family val="0"/>
          </rPr>
          <t xml:space="preserve">
</t>
        </r>
      </text>
    </comment>
    <comment ref="Z12" authorId="0">
      <text>
        <r>
          <rPr>
            <b/>
            <sz val="8"/>
            <rFont val="Tahoma"/>
            <family val="0"/>
          </rPr>
          <t>SO/BFP:poměrný počet SO na pálkaře
SO/BFP</t>
        </r>
        <r>
          <rPr>
            <sz val="8"/>
            <rFont val="Tahoma"/>
            <family val="0"/>
          </rPr>
          <t xml:space="preserve">
</t>
        </r>
      </text>
    </comment>
    <comment ref="AB12" authorId="0">
      <text>
        <r>
          <rPr>
            <b/>
            <sz val="8"/>
            <rFont val="Tahoma"/>
            <family val="0"/>
          </rPr>
          <t>(BB+HB)/BFP:poměrný počet met zdarma (včetně HB) na pálkaře
(BB+HB)/BFP</t>
        </r>
        <r>
          <rPr>
            <sz val="8"/>
            <rFont val="Tahoma"/>
            <family val="0"/>
          </rPr>
          <t xml:space="preserve">
</t>
        </r>
      </text>
    </comment>
    <comment ref="AE12" authorId="0">
      <text>
        <r>
          <rPr>
            <b/>
            <sz val="8"/>
            <rFont val="Tahoma"/>
            <family val="0"/>
          </rPr>
          <t>WPA:průměrný počet divokých nadhozů na zápas
7*WP/IP</t>
        </r>
      </text>
    </comment>
    <comment ref="AG12" authorId="0">
      <text>
        <r>
          <rPr>
            <b/>
            <sz val="8"/>
            <rFont val="Tahoma"/>
            <family val="0"/>
          </rPr>
          <t>TB: celkový počet napálených met (dvojmetový = 2, HR = 4,…)
H+2B+2*3B+3*HR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PBA:průměrný počet nechycených nadhozů na zápas
7*PB/INN</t>
        </r>
      </text>
    </comment>
    <comment ref="I21" authorId="0">
      <text>
        <r>
          <rPr>
            <b/>
            <sz val="8"/>
            <rFont val="Tahoma"/>
            <family val="0"/>
          </rPr>
          <t>CSA: úspěšnost chycení při krádeži
CS/(SB+CS) celkově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>H:odpaly (včetně vícemetových)</t>
        </r>
      </text>
    </comment>
    <comment ref="D30" authorId="0">
      <text>
        <r>
          <rPr>
            <b/>
            <sz val="8"/>
            <rFont val="Tahoma"/>
            <family val="0"/>
          </rPr>
          <t xml:space="preserve">2B:dvojmetové odpaly
</t>
        </r>
      </text>
    </comment>
    <comment ref="E30" authorId="0">
      <text>
        <r>
          <rPr>
            <b/>
            <sz val="8"/>
            <rFont val="Tahoma"/>
            <family val="0"/>
          </rPr>
          <t xml:space="preserve">3B:trojmetové odpaly
</t>
        </r>
      </text>
    </comment>
    <comment ref="F30" authorId="0">
      <text>
        <r>
          <rPr>
            <b/>
            <sz val="8"/>
            <rFont val="Tahoma"/>
            <family val="0"/>
          </rPr>
          <t xml:space="preserve">HR:homeruny
</t>
        </r>
        <r>
          <rPr>
            <sz val="8"/>
            <rFont val="Tahoma"/>
            <family val="0"/>
          </rPr>
          <t xml:space="preserve">
</t>
        </r>
      </text>
    </comment>
    <comment ref="G30" authorId="0">
      <text>
        <r>
          <rPr>
            <b/>
            <sz val="8"/>
            <rFont val="Tahoma"/>
            <family val="0"/>
          </rPr>
          <t>R:oběhy</t>
        </r>
      </text>
    </comment>
    <comment ref="I30" authorId="0">
      <text>
        <r>
          <rPr>
            <b/>
            <sz val="8"/>
            <rFont val="Tahoma"/>
            <family val="0"/>
          </rPr>
          <t>BB:mety zdarma</t>
        </r>
        <r>
          <rPr>
            <sz val="8"/>
            <rFont val="Tahoma"/>
            <family val="0"/>
          </rPr>
          <t xml:space="preserve">
</t>
        </r>
      </text>
    </comment>
    <comment ref="K30" authorId="0">
      <text>
        <r>
          <rPr>
            <b/>
            <sz val="8"/>
            <rFont val="Tahoma"/>
            <family val="0"/>
          </rPr>
          <t>HB:trefení nadhozem</t>
        </r>
        <r>
          <rPr>
            <sz val="8"/>
            <rFont val="Tahoma"/>
            <family val="0"/>
          </rPr>
          <t xml:space="preserve">
</t>
        </r>
      </text>
    </comment>
    <comment ref="J30" authorId="0">
      <text>
        <r>
          <rPr>
            <b/>
            <sz val="8"/>
            <rFont val="Tahoma"/>
            <family val="0"/>
          </rPr>
          <t>SO:strikeouty</t>
        </r>
        <r>
          <rPr>
            <sz val="8"/>
            <rFont val="Tahoma"/>
            <family val="0"/>
          </rPr>
          <t xml:space="preserve">
</t>
        </r>
      </text>
    </comment>
    <comment ref="O30" authorId="0">
      <text>
        <r>
          <rPr>
            <b/>
            <sz val="8"/>
            <rFont val="Tahoma"/>
            <family val="0"/>
          </rPr>
          <t>SB:ukradených met</t>
        </r>
        <r>
          <rPr>
            <sz val="8"/>
            <rFont val="Tahoma"/>
            <family val="0"/>
          </rPr>
          <t xml:space="preserve">
</t>
        </r>
      </text>
    </comment>
    <comment ref="P30" authorId="0">
      <text>
        <r>
          <rPr>
            <b/>
            <sz val="8"/>
            <rFont val="Tahoma"/>
            <family val="0"/>
          </rPr>
          <t>CS:chycení  při krádeži mety</t>
        </r>
        <r>
          <rPr>
            <sz val="8"/>
            <rFont val="Tahoma"/>
            <family val="0"/>
          </rPr>
          <t xml:space="preserve">
</t>
        </r>
      </text>
    </comment>
    <comment ref="U30" authorId="0">
      <text>
        <r>
          <rPr>
            <b/>
            <sz val="8"/>
            <rFont val="Tahoma"/>
            <family val="0"/>
          </rPr>
          <t>INN:počet odehraných směn</t>
        </r>
        <r>
          <rPr>
            <sz val="8"/>
            <rFont val="Tahoma"/>
            <family val="0"/>
          </rPr>
          <t xml:space="preserve">
</t>
        </r>
      </text>
    </comment>
    <comment ref="L30" authorId="0">
      <text>
        <r>
          <rPr>
            <b/>
            <sz val="8"/>
            <rFont val="Tahoma"/>
            <family val="0"/>
          </rPr>
          <t>SH:sebeobětovací odpaly i ulejvky</t>
        </r>
        <r>
          <rPr>
            <sz val="8"/>
            <rFont val="Tahoma"/>
            <family val="0"/>
          </rPr>
          <t xml:space="preserve">
</t>
        </r>
      </text>
    </comment>
    <comment ref="Y30" authorId="0">
      <text>
        <r>
          <rPr>
            <b/>
            <sz val="8"/>
            <rFont val="Tahoma"/>
            <family val="0"/>
          </rPr>
          <t>BA:pálkařský průměr
H/AB</t>
        </r>
        <r>
          <rPr>
            <sz val="8"/>
            <rFont val="Tahoma"/>
            <family val="0"/>
          </rPr>
          <t xml:space="preserve">
</t>
        </r>
      </text>
    </comment>
    <comment ref="AC30" authorId="0">
      <text>
        <r>
          <rPr>
            <b/>
            <sz val="8"/>
            <rFont val="Tahoma"/>
            <family val="0"/>
          </rPr>
          <t>SA:slugging
TB/(BFP-BB-HB-SH)</t>
        </r>
        <r>
          <rPr>
            <sz val="8"/>
            <rFont val="Tahoma"/>
            <family val="0"/>
          </rPr>
          <t xml:space="preserve">
</t>
        </r>
      </text>
    </comment>
    <comment ref="AA30" authorId="0">
      <text>
        <r>
          <rPr>
            <b/>
            <sz val="8"/>
            <rFont val="Tahoma"/>
            <family val="0"/>
          </rPr>
          <t>OBA:"objektivní" pálkařský průměr
(H+BB+HB)/(PA-SH)</t>
        </r>
        <r>
          <rPr>
            <sz val="8"/>
            <rFont val="Tahoma"/>
            <family val="0"/>
          </rPr>
          <t xml:space="preserve">
</t>
        </r>
      </text>
    </comment>
    <comment ref="X30" authorId="0">
      <text>
        <r>
          <rPr>
            <b/>
            <sz val="8"/>
            <rFont val="Tahoma"/>
            <family val="0"/>
          </rPr>
          <t>TB: celkový počet napálených met (dvojmetový = 2, HR = 4,…)
H+2B+2*3B+3*HR</t>
        </r>
        <r>
          <rPr>
            <sz val="8"/>
            <rFont val="Tahoma"/>
            <family val="0"/>
          </rPr>
          <t xml:space="preserve">
</t>
        </r>
      </text>
    </comment>
    <comment ref="W30" authorId="0">
      <text>
        <r>
          <rPr>
            <b/>
            <sz val="8"/>
            <rFont val="Tahoma"/>
            <family val="0"/>
          </rPr>
          <t>PA: celkový počet startů pálkaře (včetně BB,HB,SH)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AB:počet startů pálkaře (nepočítají se BB, HB, SH)</t>
        </r>
        <r>
          <rPr>
            <sz val="8"/>
            <rFont val="Tahoma"/>
            <family val="0"/>
          </rPr>
          <t xml:space="preserve">
</t>
        </r>
      </text>
    </comment>
    <comment ref="M30" authorId="0">
      <text>
        <r>
          <rPr>
            <b/>
            <sz val="8"/>
            <rFont val="Tahoma"/>
            <family val="0"/>
          </rPr>
          <t>FO:forced outs; odpaly, při kterých byl jiný hráč vyautován na nucený postup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O:počet, kolikrát byl hráč cekově vyautován</t>
        </r>
        <r>
          <rPr>
            <sz val="8"/>
            <rFont val="Tahoma"/>
            <family val="0"/>
          </rPr>
          <t xml:space="preserve">
</t>
        </r>
      </text>
    </comment>
    <comment ref="Q30" authorId="0">
      <text>
        <r>
          <rPr>
            <b/>
            <sz val="8"/>
            <rFont val="Tahoma"/>
            <family val="0"/>
          </rPr>
          <t>B1:počet, kolikrát se hráč skutečně dostal na první metu (tedy i po errorech)</t>
        </r>
        <r>
          <rPr>
            <sz val="8"/>
            <rFont val="Tahoma"/>
            <family val="0"/>
          </rPr>
          <t xml:space="preserve">
</t>
        </r>
      </text>
    </comment>
    <comment ref="R30" authorId="0">
      <text>
        <r>
          <rPr>
            <b/>
            <sz val="8"/>
            <rFont val="Tahoma"/>
            <family val="0"/>
          </rPr>
          <t>PO:počet zahraných autů</t>
        </r>
        <r>
          <rPr>
            <sz val="8"/>
            <rFont val="Tahoma"/>
            <family val="0"/>
          </rPr>
          <t xml:space="preserve">
</t>
        </r>
      </text>
    </comment>
    <comment ref="S30" authorId="0">
      <text>
        <r>
          <rPr>
            <b/>
            <sz val="8"/>
            <rFont val="Tahoma"/>
            <family val="0"/>
          </rPr>
          <t>A:asistence</t>
        </r>
        <r>
          <rPr>
            <sz val="8"/>
            <rFont val="Tahoma"/>
            <family val="0"/>
          </rPr>
          <t xml:space="preserve">
</t>
        </r>
      </text>
    </comment>
    <comment ref="T30" authorId="0">
      <text>
        <r>
          <rPr>
            <b/>
            <sz val="8"/>
            <rFont val="Tahoma"/>
            <family val="0"/>
          </rPr>
          <t>E:errory, chyby v poli</t>
        </r>
        <r>
          <rPr>
            <sz val="8"/>
            <rFont val="Tahoma"/>
            <family val="0"/>
          </rPr>
          <t xml:space="preserve">
</t>
        </r>
      </text>
    </comment>
    <comment ref="AE30" authorId="0">
      <text>
        <r>
          <rPr>
            <b/>
            <sz val="8"/>
            <rFont val="Tahoma"/>
            <family val="0"/>
          </rPr>
          <t>FA:úspěšnost v poli
(PO+A)/(PO+A+E)</t>
        </r>
        <r>
          <rPr>
            <sz val="8"/>
            <rFont val="Tahoma"/>
            <family val="0"/>
          </rPr>
          <t xml:space="preserve">
</t>
        </r>
      </text>
    </comment>
    <comment ref="AG30" authorId="0">
      <text>
        <r>
          <rPr>
            <b/>
            <sz val="8"/>
            <rFont val="Tahoma"/>
            <family val="0"/>
          </rPr>
          <t xml:space="preserve">SBA: úspěšnost krádeží
SB/(SB+CS)
</t>
        </r>
      </text>
    </comment>
    <comment ref="AI30" authorId="0">
      <text>
        <r>
          <rPr>
            <b/>
            <sz val="8"/>
            <rFont val="Tahoma"/>
            <family val="0"/>
          </rPr>
          <t>(BB+HB)/PA:poměrný počet met zdarma (včetně HB) 
(BB+HB)/PA</t>
        </r>
        <r>
          <rPr>
            <sz val="8"/>
            <rFont val="Tahoma"/>
            <family val="0"/>
          </rPr>
          <t xml:space="preserve">
</t>
        </r>
      </text>
    </comment>
    <comment ref="AL30" authorId="0">
      <text>
        <r>
          <rPr>
            <b/>
            <sz val="8"/>
            <rFont val="Tahoma"/>
            <family val="0"/>
          </rPr>
          <t>SO/PA:poměrný počet SO 
SO/PA</t>
        </r>
        <r>
          <rPr>
            <sz val="8"/>
            <rFont val="Tahoma"/>
            <family val="0"/>
          </rPr>
          <t xml:space="preserve">
</t>
        </r>
      </text>
    </comment>
    <comment ref="AN30" authorId="0">
      <text>
        <r>
          <rPr>
            <b/>
            <sz val="8"/>
            <rFont val="Tahoma"/>
            <family val="0"/>
          </rPr>
          <t>B1/PA:úspěšnost dosažení první mety
B1/PA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<sst xmlns="http://schemas.openxmlformats.org/spreadsheetml/2006/main" count="2483" uniqueCount="325">
  <si>
    <t>Vyhodnocení utkání</t>
  </si>
  <si>
    <t>Soutěž:</t>
  </si>
  <si>
    <t>Datum:</t>
  </si>
  <si>
    <t>Č. utkání:</t>
  </si>
  <si>
    <t>Družstvo:</t>
  </si>
  <si>
    <t>Zápas vyhodnotil:</t>
  </si>
  <si>
    <t>Domácí:</t>
  </si>
  <si>
    <t>Hosté:</t>
  </si>
  <si>
    <t>jméno</t>
  </si>
  <si>
    <t>AB</t>
  </si>
  <si>
    <t>H</t>
  </si>
  <si>
    <t>2B</t>
  </si>
  <si>
    <t>3B</t>
  </si>
  <si>
    <t>HR</t>
  </si>
  <si>
    <t>R</t>
  </si>
  <si>
    <t>RBI</t>
  </si>
  <si>
    <t>BB</t>
  </si>
  <si>
    <t>HB</t>
  </si>
  <si>
    <t>SO</t>
  </si>
  <si>
    <t>SH</t>
  </si>
  <si>
    <t>FO</t>
  </si>
  <si>
    <t>SB</t>
  </si>
  <si>
    <t>CS</t>
  </si>
  <si>
    <t>O</t>
  </si>
  <si>
    <t>B1</t>
  </si>
  <si>
    <t>PO</t>
  </si>
  <si>
    <t>A</t>
  </si>
  <si>
    <t>E</t>
  </si>
  <si>
    <t>INN</t>
  </si>
  <si>
    <t>W</t>
  </si>
  <si>
    <t>L</t>
  </si>
  <si>
    <t>IP</t>
  </si>
  <si>
    <t>ER</t>
  </si>
  <si>
    <t>PB</t>
  </si>
  <si>
    <t>WP</t>
  </si>
  <si>
    <t>NADHOZ</t>
  </si>
  <si>
    <t>BFP</t>
  </si>
  <si>
    <t>CATCHER</t>
  </si>
  <si>
    <t>CSA</t>
  </si>
  <si>
    <t>ERA</t>
  </si>
  <si>
    <t>BA</t>
  </si>
  <si>
    <t>OBA</t>
  </si>
  <si>
    <t>SA</t>
  </si>
  <si>
    <t>PBA</t>
  </si>
  <si>
    <t>WPA</t>
  </si>
  <si>
    <t>TB</t>
  </si>
  <si>
    <t>SO/BFP</t>
  </si>
  <si>
    <t>(BB+HB)/BFP</t>
  </si>
  <si>
    <t>POLE</t>
  </si>
  <si>
    <t>PÁLKA</t>
  </si>
  <si>
    <t>PA</t>
  </si>
  <si>
    <t>(BB+HB)/PA</t>
  </si>
  <si>
    <t>SBA</t>
  </si>
  <si>
    <t>B1/PA</t>
  </si>
  <si>
    <t>FA</t>
  </si>
  <si>
    <t>SO/PA</t>
  </si>
  <si>
    <t>Soupiska</t>
  </si>
  <si>
    <t>Příjmení Jméno</t>
  </si>
  <si>
    <t>soutěž</t>
  </si>
  <si>
    <t>kolo</t>
  </si>
  <si>
    <t>datum</t>
  </si>
  <si>
    <t>pořadatel</t>
  </si>
  <si>
    <t>číslo</t>
  </si>
  <si>
    <t>čas</t>
  </si>
  <si>
    <t>domácí</t>
  </si>
  <si>
    <t>hosté</t>
  </si>
  <si>
    <t>1.ČSLŽ</t>
  </si>
  <si>
    <t>Kladno</t>
  </si>
  <si>
    <t>Krč Altron</t>
  </si>
  <si>
    <t>2.ČSLŽ</t>
  </si>
  <si>
    <t>Tempo</t>
  </si>
  <si>
    <t>PV Praha</t>
  </si>
  <si>
    <t>Dvůr Králové</t>
  </si>
  <si>
    <t>SVŠ Plzeň</t>
  </si>
  <si>
    <t>SaBaT B</t>
  </si>
  <si>
    <t>Podolí</t>
  </si>
  <si>
    <t>1.ČSLM</t>
  </si>
  <si>
    <t>Radotín</t>
  </si>
  <si>
    <t>Spectrum</t>
  </si>
  <si>
    <t>Chemie</t>
  </si>
  <si>
    <t>Chomutov</t>
  </si>
  <si>
    <t>Iuridica</t>
  </si>
  <si>
    <t>2.ČSLM</t>
  </si>
  <si>
    <t>Most</t>
  </si>
  <si>
    <t>Chomutov B</t>
  </si>
  <si>
    <t>Kunovice</t>
  </si>
  <si>
    <t>Příbram</t>
  </si>
  <si>
    <t>Družstvo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</si>
  <si>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</si>
  <si>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</si>
  <si>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</si>
  <si>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</si>
  <si>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</si>
  <si>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</si>
  <si>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</si>
  <si>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</si>
  <si>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</si>
  <si>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</si>
  <si>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</si>
  <si>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</si>
  <si>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</si>
  <si>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</si>
  <si>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</si>
  <si>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</si>
  <si>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</si>
  <si>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</si>
  <si>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</si>
  <si>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</si>
  <si>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</si>
  <si>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</si>
  <si>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</si>
  <si>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</si>
  <si>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</si>
  <si>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Legenda:</t>
  </si>
  <si>
    <t>nutno vyplnit</t>
  </si>
  <si>
    <t>Každého hráče, u kterého se bude provádět statistické vyhodnocení,</t>
  </si>
  <si>
    <t>je nutno zapsat na tuto soupisku a to i v průběhu sezóny. Podobně</t>
  </si>
  <si>
    <t>jako v případě klasické soupisky.</t>
  </si>
  <si>
    <t xml:space="preserve"> nutno vyplnit</t>
  </si>
  <si>
    <t xml:space="preserve"> nutno vybrat</t>
  </si>
  <si>
    <t xml:space="preserve"> vyplní se automaticky</t>
  </si>
  <si>
    <t xml:space="preserve"> zvýrazní nevyplněná pole</t>
  </si>
  <si>
    <t>Název týmu</t>
  </si>
  <si>
    <t>počet:</t>
  </si>
  <si>
    <t>nutno vybrat</t>
  </si>
  <si>
    <r>
      <t xml:space="preserve">Na listu </t>
    </r>
    <r>
      <rPr>
        <i/>
        <sz val="10"/>
        <rFont val="Tahoma"/>
        <family val="2"/>
      </rPr>
      <t>Termínová listina</t>
    </r>
    <r>
      <rPr>
        <sz val="10"/>
        <rFont val="Tahoma"/>
        <family val="2"/>
      </rPr>
      <t xml:space="preserve"> vyberte příslušné číslo utkání, které</t>
    </r>
  </si>
  <si>
    <t>vepište na tomto listu do pole B2 ve tvaru XXXX. Můžete použít</t>
  </si>
  <si>
    <r>
      <t xml:space="preserve">tlačítko </t>
    </r>
    <r>
      <rPr>
        <b/>
        <sz val="10"/>
        <color indexed="10"/>
        <rFont val="Tahoma"/>
        <family val="2"/>
      </rPr>
      <t>KONTROLA</t>
    </r>
    <r>
      <rPr>
        <sz val="10"/>
        <rFont val="Tahoma"/>
        <family val="2"/>
      </rPr>
      <t xml:space="preserve"> pro vyhledání nevyplněných polí.</t>
    </r>
  </si>
  <si>
    <t>Pokyny:</t>
  </si>
  <si>
    <r>
      <t xml:space="preserve">a pokračujte dle instrukcí. Tlačítkem </t>
    </r>
    <r>
      <rPr>
        <b/>
        <sz val="10"/>
        <color indexed="12"/>
        <rFont val="Tahoma"/>
        <family val="2"/>
      </rPr>
      <t>VYČISTIT FORMULÁŘ</t>
    </r>
  </si>
  <si>
    <t>vyprázdníte pole pro další zápas.</t>
  </si>
  <si>
    <r>
      <t xml:space="preserve">Po vyplnění formuláře pro daný zápas, stiskněte tlačítko </t>
    </r>
    <r>
      <rPr>
        <b/>
        <sz val="10"/>
        <color indexed="13"/>
        <rFont val="Tahoma"/>
        <family val="2"/>
      </rPr>
      <t>EXPORT</t>
    </r>
  </si>
  <si>
    <r>
      <t xml:space="preserve"> po stisku tlačítka </t>
    </r>
    <r>
      <rPr>
        <b/>
        <sz val="10"/>
        <color indexed="10"/>
        <rFont val="Tahoma"/>
        <family val="2"/>
      </rPr>
      <t>KONTROLA</t>
    </r>
  </si>
  <si>
    <t>body:</t>
  </si>
  <si>
    <t>SaBaT</t>
  </si>
  <si>
    <t>Tech. Brno</t>
  </si>
  <si>
    <t>Trutnov</t>
  </si>
  <si>
    <t>Čechie</t>
  </si>
  <si>
    <t>Joudrs</t>
  </si>
  <si>
    <t>Kotlářka</t>
  </si>
  <si>
    <t>Angels ČB</t>
  </si>
  <si>
    <t>Arrows</t>
  </si>
  <si>
    <t>Blansko</t>
  </si>
  <si>
    <t>Blatná</t>
  </si>
  <si>
    <t>Blondies ČB</t>
  </si>
  <si>
    <t>Bobři ČB</t>
  </si>
  <si>
    <t>Bohemians</t>
  </si>
  <si>
    <t>Brandýs n. L.</t>
  </si>
  <si>
    <t>Břeclav</t>
  </si>
  <si>
    <t>Bučovice</t>
  </si>
  <si>
    <t>CD Praha</t>
  </si>
  <si>
    <t>Čakovice</t>
  </si>
  <si>
    <t>Čechie B</t>
  </si>
  <si>
    <t>Čerčany</t>
  </si>
  <si>
    <t>ČP K. Vary</t>
  </si>
  <si>
    <t>Dračice Brno</t>
  </si>
  <si>
    <t>FEL Praha</t>
  </si>
  <si>
    <t>Frýdek-Místek</t>
  </si>
  <si>
    <t>GFP Neratovice</t>
  </si>
  <si>
    <t>Havířov</t>
  </si>
  <si>
    <t>Havl. Brod</t>
  </si>
  <si>
    <t>Havl. Brod B</t>
  </si>
  <si>
    <t>Hluboká</t>
  </si>
  <si>
    <t>Hodonín</t>
  </si>
  <si>
    <t>Holice</t>
  </si>
  <si>
    <t>Chemie B</t>
  </si>
  <si>
    <t>Choceň</t>
  </si>
  <si>
    <t>Chomutov dívky</t>
  </si>
  <si>
    <t>ISBA</t>
  </si>
  <si>
    <t>Iuridica B</t>
  </si>
  <si>
    <t>Jablonec</t>
  </si>
  <si>
    <t>Jindř. Hradec</t>
  </si>
  <si>
    <t>Jirkov</t>
  </si>
  <si>
    <t>Jirkov ZŠ</t>
  </si>
  <si>
    <t>Joudrs B</t>
  </si>
  <si>
    <t>Kadaň</t>
  </si>
  <si>
    <t>Kan. Chomutov</t>
  </si>
  <si>
    <t>Klackaři Kostelec</t>
  </si>
  <si>
    <t>Kralupy n. V.</t>
  </si>
  <si>
    <t>Krč Altron B</t>
  </si>
  <si>
    <t>Ledenice</t>
  </si>
  <si>
    <t>Liberec</t>
  </si>
  <si>
    <t>Litoměřice</t>
  </si>
  <si>
    <t>Litvínov</t>
  </si>
  <si>
    <t>Luhačovice</t>
  </si>
  <si>
    <t>Medicina</t>
  </si>
  <si>
    <t>Medvědi Tábor</t>
  </si>
  <si>
    <t>Merklín</t>
  </si>
  <si>
    <t>MFF B</t>
  </si>
  <si>
    <t>Mladé Buky</t>
  </si>
  <si>
    <t>Most B</t>
  </si>
  <si>
    <t>Most M</t>
  </si>
  <si>
    <t>Most V</t>
  </si>
  <si>
    <t>Neratovice</t>
  </si>
  <si>
    <t>Oldřichov</t>
  </si>
  <si>
    <t>Olomouc</t>
  </si>
  <si>
    <t>Opava</t>
  </si>
  <si>
    <t>Ostr. Univerzita</t>
  </si>
  <si>
    <t>Ostrov</t>
  </si>
  <si>
    <t>OU Jih</t>
  </si>
  <si>
    <t>OU Sever</t>
  </si>
  <si>
    <t>Pardubice</t>
  </si>
  <si>
    <t>Pastviny</t>
  </si>
  <si>
    <t>Podolí B</t>
  </si>
  <si>
    <t>Polička</t>
  </si>
  <si>
    <t>PV Praha B</t>
  </si>
  <si>
    <t>PV Praha C</t>
  </si>
  <si>
    <t>Radotín B</t>
  </si>
  <si>
    <t>Rapid Plzeň</t>
  </si>
  <si>
    <t>SBC Chomutov</t>
  </si>
  <si>
    <t>Sedlčany</t>
  </si>
  <si>
    <t>Sever Brno</t>
  </si>
  <si>
    <t>Sezimovo Ústí</t>
  </si>
  <si>
    <t>Spectrum B</t>
  </si>
  <si>
    <t>Starý psi</t>
  </si>
  <si>
    <t>Světlá n. S.</t>
  </si>
  <si>
    <t>Svoboda n. Ú.</t>
  </si>
  <si>
    <t>Tech. Brno B</t>
  </si>
  <si>
    <t>Tempo B</t>
  </si>
  <si>
    <t>Trhové Sviny</t>
  </si>
  <si>
    <t>Trnava</t>
  </si>
  <si>
    <t>Třebeš</t>
  </si>
  <si>
    <t>Týn n. Vlt.</t>
  </si>
  <si>
    <t>Týnec n. L.</t>
  </si>
  <si>
    <t>Týniště n. Orl.</t>
  </si>
  <si>
    <t>Uhelné sklady</t>
  </si>
  <si>
    <t>Uherský Brod</t>
  </si>
  <si>
    <t>Univ. Brno</t>
  </si>
  <si>
    <t>Varnsdorf</t>
  </si>
  <si>
    <t>Vlašim</t>
  </si>
  <si>
    <t>Vrchlabí</t>
  </si>
  <si>
    <t>VŠB Ostrava</t>
  </si>
  <si>
    <t>Waraki KV</t>
  </si>
  <si>
    <t>Zingy Sharks</t>
  </si>
  <si>
    <t>Zlín</t>
  </si>
  <si>
    <t>ZŠ Borovany</t>
  </si>
  <si>
    <t>ZŠ J. Wericha</t>
  </si>
  <si>
    <t>SVŠ Plzeň B</t>
  </si>
  <si>
    <t>Satalice</t>
  </si>
  <si>
    <t>Brno - Pisárky</t>
  </si>
  <si>
    <t>Kavčí Hory</t>
  </si>
  <si>
    <t>Angels ČB jky</t>
  </si>
  <si>
    <t>Angels ČB ženy</t>
  </si>
  <si>
    <t>Dračice Brno B</t>
  </si>
  <si>
    <t>EkonomG</t>
  </si>
  <si>
    <t>Falcons HK</t>
  </si>
  <si>
    <t>FEL Praha C</t>
  </si>
  <si>
    <t>Chemie C</t>
  </si>
  <si>
    <t>Chomutov 8. tř.</t>
  </si>
  <si>
    <t>Isl. Ostrov</t>
  </si>
  <si>
    <t>Iuridica C</t>
  </si>
  <si>
    <t>Jindř. Hradec B</t>
  </si>
  <si>
    <t>Kotlářka žáci</t>
  </si>
  <si>
    <t>Old Boys</t>
  </si>
  <si>
    <t>Ostrov A</t>
  </si>
  <si>
    <t>Ostrov B</t>
  </si>
  <si>
    <t>Pezinok</t>
  </si>
  <si>
    <t>Pipas Brno</t>
  </si>
  <si>
    <t>Řepy</t>
  </si>
  <si>
    <t>Sever Brno B</t>
  </si>
  <si>
    <t>SKG Č. Těšín</t>
  </si>
  <si>
    <t>Spálené Poříčí</t>
  </si>
  <si>
    <t>SVŠ Plzeň jky</t>
  </si>
  <si>
    <t>Tigers KnO</t>
  </si>
  <si>
    <t>USK Plzeň</t>
  </si>
  <si>
    <t>ZŠ Chotěboř</t>
  </si>
  <si>
    <t>Žízniví Bobři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</si>
  <si>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</si>
  <si>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</si>
  <si>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</si>
  <si>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</si>
  <si>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</si>
  <si>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</si>
  <si>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</si>
  <si>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</si>
  <si>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</si>
  <si>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</si>
  <si>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</si>
  <si>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</si>
  <si>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</si>
  <si>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</si>
  <si>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</si>
  <si>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Svoboda park</t>
  </si>
  <si>
    <t>Hostivař - Bruslařská ul.</t>
  </si>
  <si>
    <t>- nezadáno -</t>
  </si>
  <si>
    <t>Canaries</t>
  </si>
  <si>
    <t>MFF Neratovice</t>
  </si>
  <si>
    <t>ZŠ Chabařovická</t>
  </si>
  <si>
    <t>Bulldogs Lednice</t>
  </si>
  <si>
    <t>DDM Veselí n.L.</t>
  </si>
  <si>
    <t>Dlažka Přerov</t>
  </si>
  <si>
    <t>Fulleros</t>
  </si>
  <si>
    <t>Chomutov M</t>
  </si>
  <si>
    <t>Chomutov V</t>
  </si>
  <si>
    <t>Juniorky ČR</t>
  </si>
  <si>
    <t>Katalpa</t>
  </si>
  <si>
    <t>Krč Altron D</t>
  </si>
  <si>
    <t>Krč Altron H</t>
  </si>
  <si>
    <t>Ledenice A</t>
  </si>
  <si>
    <t>Ledenice B</t>
  </si>
  <si>
    <t>Maharals Praha</t>
  </si>
  <si>
    <t>Canaries B</t>
  </si>
  <si>
    <t>Canaries C</t>
  </si>
  <si>
    <t>Police n/M</t>
  </si>
  <si>
    <t>Rača</t>
  </si>
  <si>
    <t>Sever Brno A</t>
  </si>
  <si>
    <t>Snails A</t>
  </si>
  <si>
    <t>Snails B</t>
  </si>
  <si>
    <t>Snails C</t>
  </si>
  <si>
    <t>Snails D</t>
  </si>
  <si>
    <t>Snails E</t>
  </si>
  <si>
    <t>SVŠ Plzeň C</t>
  </si>
  <si>
    <t>Titans</t>
  </si>
  <si>
    <t>Tornádo</t>
  </si>
  <si>
    <t>Třebíč</t>
  </si>
  <si>
    <t>ZŠ Břeclav</t>
  </si>
  <si>
    <t>ZŠ K. Řečice</t>
  </si>
  <si>
    <t>ZŠ Klobouky</t>
  </si>
  <si>
    <t>ZŠ Lednice A</t>
  </si>
  <si>
    <t>Krč Altron C</t>
  </si>
  <si>
    <t>SaBaT C</t>
  </si>
  <si>
    <t>Spectrum A</t>
  </si>
  <si>
    <t>Turnaj 1</t>
  </si>
  <si>
    <t>Turnaj 2</t>
  </si>
  <si>
    <t>Turnaj 3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</si>
</sst>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dd/mm/yyyy;@"/>
    <numFmt numFmtId="178" formatCode="hh:mm;@"/>
    <numFmt numFmtId="179" formatCode="mmm/yyyy"/>
    <numFmt numFmtId="180" formatCode="[$-405]d\.\ mmmm\ yyyy"/>
  </numFmts>
  <fonts count="36">
    <font>
      <sz val="10"/>
      <name val="Arial CE"/>
      <family val="0"/>
    </font>
    <font>
      <sz val="10"/>
      <color indexed="8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color indexed="9"/>
      <name val="Arial CE"/>
      <family val="0"/>
    </font>
    <font>
      <sz val="10"/>
      <color indexed="8"/>
      <name val="Arial CE"/>
      <family val="0"/>
    </font>
    <font>
      <b/>
      <i/>
      <sz val="10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b/>
      <i/>
      <sz val="9"/>
      <name val="Arial CE"/>
      <family val="2"/>
    </font>
    <font>
      <sz val="14"/>
      <color indexed="9"/>
      <name val="Tahoma"/>
      <family val="2"/>
    </font>
    <font>
      <b/>
      <sz val="10"/>
      <color indexed="8"/>
      <name val="Arial CE"/>
      <family val="0"/>
    </font>
    <font>
      <i/>
      <sz val="10"/>
      <name val="Arial CE"/>
      <family val="0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sz val="10"/>
      <color indexed="22"/>
      <name val="Tahoma"/>
      <family val="2"/>
    </font>
    <font>
      <b/>
      <sz val="10"/>
      <color indexed="9"/>
      <name val="Arial CE"/>
      <family val="0"/>
    </font>
    <font>
      <i/>
      <sz val="10"/>
      <name val="Tahoma"/>
      <family val="2"/>
    </font>
    <font>
      <sz val="10"/>
      <color indexed="9"/>
      <name val="Arial CE"/>
      <family val="0"/>
    </font>
    <font>
      <b/>
      <sz val="10"/>
      <color indexed="12"/>
      <name val="Arial CE"/>
      <family val="0"/>
    </font>
    <font>
      <b/>
      <sz val="10"/>
      <color indexed="12"/>
      <name val="Tahoma"/>
      <family val="2"/>
    </font>
    <font>
      <b/>
      <sz val="10"/>
      <color indexed="13"/>
      <name val="Arial CE"/>
      <family val="0"/>
    </font>
    <font>
      <b/>
      <sz val="10"/>
      <color indexed="13"/>
      <name val="Tahoma"/>
      <family val="2"/>
    </font>
    <font>
      <b/>
      <sz val="10"/>
      <color indexed="8"/>
      <name val="Tahoma"/>
      <family val="2"/>
    </font>
    <font>
      <sz val="10"/>
      <color indexed="22"/>
      <name val="Arial CE"/>
      <family val="0"/>
    </font>
    <font>
      <sz val="10"/>
      <color indexed="10"/>
      <name val="Tahoma"/>
      <family val="2"/>
    </font>
    <font>
      <b/>
      <sz val="12"/>
      <color indexed="8"/>
      <name val="Arial CE"/>
      <family val="0"/>
    </font>
    <font>
      <b/>
      <sz val="8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3" fillId="2" borderId="7" xfId="21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3" fillId="2" borderId="9" xfId="21" applyFont="1" applyFill="1" applyBorder="1" applyAlignment="1" applyProtection="1">
      <alignment horizontal="center"/>
      <protection hidden="1"/>
    </xf>
    <xf numFmtId="0" fontId="3" fillId="2" borderId="10" xfId="21" applyFont="1" applyFill="1" applyBorder="1" applyAlignment="1" applyProtection="1">
      <alignment horizontal="center"/>
      <protection hidden="1"/>
    </xf>
    <xf numFmtId="0" fontId="3" fillId="2" borderId="5" xfId="21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3" fillId="2" borderId="13" xfId="21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3" fillId="2" borderId="15" xfId="21" applyFont="1" applyFill="1" applyBorder="1" applyAlignment="1" applyProtection="1">
      <alignment horizontal="center"/>
      <protection hidden="1"/>
    </xf>
    <xf numFmtId="0" fontId="2" fillId="3" borderId="16" xfId="0" applyFont="1" applyFill="1" applyBorder="1" applyAlignment="1" applyProtection="1">
      <alignment horizontal="center"/>
      <protection hidden="1" locked="0"/>
    </xf>
    <xf numFmtId="0" fontId="2" fillId="3" borderId="17" xfId="0" applyFont="1" applyFill="1" applyBorder="1" applyAlignment="1" applyProtection="1">
      <alignment horizontal="center"/>
      <protection hidden="1" locked="0"/>
    </xf>
    <xf numFmtId="0" fontId="2" fillId="2" borderId="18" xfId="0" applyFont="1" applyFill="1" applyBorder="1" applyAlignment="1" applyProtection="1">
      <alignment horizontal="center"/>
      <protection hidden="1"/>
    </xf>
    <xf numFmtId="0" fontId="3" fillId="2" borderId="19" xfId="21" applyFont="1" applyFill="1" applyBorder="1" applyAlignment="1" applyProtection="1">
      <alignment horizontal="center"/>
      <protection hidden="1"/>
    </xf>
    <xf numFmtId="0" fontId="2" fillId="2" borderId="15" xfId="21" applyFont="1" applyFill="1" applyBorder="1" applyAlignment="1" applyProtection="1">
      <alignment horizontal="center"/>
      <protection hidden="1"/>
    </xf>
    <xf numFmtId="0" fontId="3" fillId="2" borderId="20" xfId="21" applyFont="1" applyFill="1" applyBorder="1" applyAlignment="1" applyProtection="1">
      <alignment horizontal="center"/>
      <protection hidden="1"/>
    </xf>
    <xf numFmtId="0" fontId="3" fillId="2" borderId="21" xfId="21" applyFont="1" applyFill="1" applyBorder="1" applyAlignment="1" applyProtection="1">
      <alignment horizontal="center"/>
      <protection hidden="1"/>
    </xf>
    <xf numFmtId="0" fontId="5" fillId="2" borderId="22" xfId="0" applyFont="1" applyFill="1" applyBorder="1" applyAlignment="1" applyProtection="1">
      <alignment horizontal="center"/>
      <protection hidden="1"/>
    </xf>
    <xf numFmtId="0" fontId="5" fillId="2" borderId="23" xfId="0" applyFont="1" applyFill="1" applyBorder="1" applyAlignment="1" applyProtection="1">
      <alignment horizontal="center"/>
      <protection hidden="1"/>
    </xf>
    <xf numFmtId="0" fontId="3" fillId="4" borderId="24" xfId="20" applyFont="1" applyFill="1" applyBorder="1" applyAlignment="1" applyProtection="1">
      <alignment horizontal="left"/>
      <protection hidden="1" locked="0"/>
    </xf>
    <xf numFmtId="0" fontId="13" fillId="3" borderId="25" xfId="0" applyFont="1" applyFill="1" applyBorder="1" applyAlignment="1" applyProtection="1">
      <alignment horizontal="left"/>
      <protection locked="0"/>
    </xf>
    <xf numFmtId="0" fontId="13" fillId="3" borderId="26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/>
      <protection hidden="1"/>
    </xf>
    <xf numFmtId="0" fontId="21" fillId="5" borderId="18" xfId="0" applyFont="1" applyFill="1" applyBorder="1" applyAlignment="1" applyProtection="1">
      <alignment horizontal="center"/>
      <protection hidden="1"/>
    </xf>
    <xf numFmtId="0" fontId="21" fillId="5" borderId="27" xfId="0" applyFont="1" applyFill="1" applyBorder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left"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1" fontId="14" fillId="2" borderId="0" xfId="0" applyNumberFormat="1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14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1" fontId="0" fillId="2" borderId="0" xfId="0" applyNumberFormat="1" applyFont="1" applyFill="1" applyBorder="1" applyAlignment="1" applyProtection="1">
      <alignment horizontal="center" vertical="center"/>
      <protection hidden="1"/>
    </xf>
    <xf numFmtId="20" fontId="0" fillId="2" borderId="0" xfId="0" applyNumberForma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14" fontId="17" fillId="2" borderId="0" xfId="0" applyNumberFormat="1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 quotePrefix="1">
      <alignment horizontal="center"/>
      <protection hidden="1"/>
    </xf>
    <xf numFmtId="14" fontId="15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/>
      <protection hidden="1"/>
    </xf>
    <xf numFmtId="1" fontId="15" fillId="2" borderId="0" xfId="0" applyNumberFormat="1" applyFont="1" applyFill="1" applyBorder="1" applyAlignment="1" applyProtection="1">
      <alignment horizontal="center"/>
      <protection hidden="1"/>
    </xf>
    <xf numFmtId="20" fontId="0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/>
      <protection hidden="1"/>
    </xf>
    <xf numFmtId="14" fontId="15" fillId="2" borderId="0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/>
      <protection hidden="1"/>
    </xf>
    <xf numFmtId="1" fontId="17" fillId="2" borderId="0" xfId="0" applyNumberFormat="1" applyFont="1" applyFill="1" applyBorder="1" applyAlignment="1" applyProtection="1">
      <alignment horizontal="center"/>
      <protection hidden="1"/>
    </xf>
    <xf numFmtId="14" fontId="14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2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25" fillId="2" borderId="0" xfId="0" applyFont="1" applyFill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2" fillId="3" borderId="25" xfId="0" applyFont="1" applyFill="1" applyBorder="1" applyAlignment="1" applyProtection="1">
      <alignment horizontal="center"/>
      <protection hidden="1" locked="0"/>
    </xf>
    <xf numFmtId="0" fontId="3" fillId="4" borderId="28" xfId="20" applyFont="1" applyFill="1" applyBorder="1" applyAlignment="1" applyProtection="1">
      <alignment horizontal="left"/>
      <protection hidden="1" locked="0"/>
    </xf>
    <xf numFmtId="0" fontId="2" fillId="3" borderId="26" xfId="0" applyFont="1" applyFill="1" applyBorder="1" applyAlignment="1" applyProtection="1">
      <alignment horizontal="center"/>
      <protection hidden="1" locked="0"/>
    </xf>
    <xf numFmtId="0" fontId="23" fillId="2" borderId="0" xfId="0" applyFont="1" applyFill="1" applyAlignment="1" applyProtection="1">
      <alignment horizontal="center"/>
      <protection hidden="1" locked="0"/>
    </xf>
    <xf numFmtId="0" fontId="2" fillId="3" borderId="1" xfId="0" applyFont="1" applyFill="1" applyBorder="1" applyAlignment="1" applyProtection="1">
      <alignment horizontal="center"/>
      <protection hidden="1" locked="0"/>
    </xf>
    <xf numFmtId="0" fontId="2" fillId="3" borderId="2" xfId="0" applyFont="1" applyFill="1" applyBorder="1" applyAlignment="1" applyProtection="1">
      <alignment horizontal="center"/>
      <protection hidden="1" locked="0"/>
    </xf>
    <xf numFmtId="0" fontId="3" fillId="2" borderId="29" xfId="21" applyFont="1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/>
      <protection/>
    </xf>
    <xf numFmtId="0" fontId="24" fillId="5" borderId="0" xfId="0" applyFont="1" applyFill="1" applyBorder="1" applyAlignment="1" applyProtection="1">
      <alignment horizontal="left"/>
      <protection/>
    </xf>
    <xf numFmtId="0" fontId="24" fillId="5" borderId="0" xfId="0" applyFont="1" applyFill="1" applyBorder="1" applyAlignment="1" applyProtection="1">
      <alignment horizontal="center"/>
      <protection/>
    </xf>
    <xf numFmtId="1" fontId="24" fillId="5" borderId="0" xfId="0" applyNumberFormat="1" applyFont="1" applyFill="1" applyBorder="1" applyAlignment="1" applyProtection="1">
      <alignment horizontal="center"/>
      <protection/>
    </xf>
    <xf numFmtId="0" fontId="24" fillId="5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7" borderId="0" xfId="0" applyFont="1" applyFill="1" applyBorder="1" applyAlignment="1" applyProtection="1">
      <alignment horizontal="left" vertical="center"/>
      <protection/>
    </xf>
    <xf numFmtId="0" fontId="0" fillId="7" borderId="0" xfId="0" applyFont="1" applyFill="1" applyBorder="1" applyAlignment="1" applyProtection="1">
      <alignment horizontal="center"/>
      <protection/>
    </xf>
    <xf numFmtId="14" fontId="0" fillId="7" borderId="0" xfId="0" applyNumberFormat="1" applyFont="1" applyFill="1" applyBorder="1" applyAlignment="1" applyProtection="1">
      <alignment horizontal="center" vertical="center"/>
      <protection/>
    </xf>
    <xf numFmtId="0" fontId="0" fillId="7" borderId="0" xfId="0" applyFont="1" applyFill="1" applyBorder="1" applyAlignment="1" applyProtection="1">
      <alignment/>
      <protection/>
    </xf>
    <xf numFmtId="1" fontId="0" fillId="7" borderId="0" xfId="0" applyNumberFormat="1" applyFont="1" applyFill="1" applyBorder="1" applyAlignment="1" applyProtection="1">
      <alignment horizontal="center" vertical="center"/>
      <protection/>
    </xf>
    <xf numFmtId="20" fontId="0" fillId="7" borderId="0" xfId="0" applyNumberFormat="1" applyFont="1" applyFill="1" applyBorder="1" applyAlignment="1" applyProtection="1">
      <alignment horizontal="center"/>
      <protection/>
    </xf>
    <xf numFmtId="0" fontId="0" fillId="7" borderId="0" xfId="0" applyFont="1" applyFill="1" applyBorder="1" applyAlignment="1" applyProtection="1">
      <alignment horizontal="center" vertical="center"/>
      <protection/>
    </xf>
    <xf numFmtId="0" fontId="0" fillId="8" borderId="0" xfId="0" applyFont="1" applyFill="1" applyBorder="1" applyAlignment="1" applyProtection="1" quotePrefix="1">
      <alignment horizontal="left"/>
      <protection/>
    </xf>
    <xf numFmtId="0" fontId="0" fillId="8" borderId="0" xfId="0" applyFont="1" applyFill="1" applyBorder="1" applyAlignment="1" applyProtection="1">
      <alignment horizontal="center"/>
      <protection/>
    </xf>
    <xf numFmtId="14" fontId="0" fillId="8" borderId="0" xfId="0" applyNumberFormat="1" applyFont="1" applyFill="1" applyBorder="1" applyAlignment="1" applyProtection="1">
      <alignment horizontal="center" vertical="center"/>
      <protection/>
    </xf>
    <xf numFmtId="0" fontId="0" fillId="8" borderId="0" xfId="0" applyFont="1" applyFill="1" applyBorder="1" applyAlignment="1" applyProtection="1">
      <alignment/>
      <protection/>
    </xf>
    <xf numFmtId="1" fontId="0" fillId="8" borderId="0" xfId="0" applyNumberFormat="1" applyFont="1" applyFill="1" applyBorder="1" applyAlignment="1" applyProtection="1">
      <alignment horizontal="center"/>
      <protection/>
    </xf>
    <xf numFmtId="20" fontId="0" fillId="8" borderId="0" xfId="0" applyNumberFormat="1" applyFont="1" applyFill="1" applyBorder="1" applyAlignment="1" applyProtection="1">
      <alignment horizontal="center" vertical="center"/>
      <protection/>
    </xf>
    <xf numFmtId="14" fontId="0" fillId="8" borderId="0" xfId="0" applyNumberFormat="1" applyFont="1" applyFill="1" applyBorder="1" applyAlignment="1" applyProtection="1">
      <alignment horizontal="center"/>
      <protection/>
    </xf>
    <xf numFmtId="0" fontId="0" fillId="9" borderId="0" xfId="0" applyFont="1" applyFill="1" applyBorder="1" applyAlignment="1" applyProtection="1">
      <alignment horizontal="left"/>
      <protection/>
    </xf>
    <xf numFmtId="0" fontId="0" fillId="9" borderId="0" xfId="0" applyFont="1" applyFill="1" applyBorder="1" applyAlignment="1" applyProtection="1">
      <alignment horizontal="center"/>
      <protection/>
    </xf>
    <xf numFmtId="14" fontId="0" fillId="9" borderId="0" xfId="0" applyNumberFormat="1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/>
      <protection/>
    </xf>
    <xf numFmtId="1" fontId="0" fillId="9" borderId="0" xfId="0" applyNumberFormat="1" applyFont="1" applyFill="1" applyBorder="1" applyAlignment="1" applyProtection="1">
      <alignment horizontal="center"/>
      <protection/>
    </xf>
    <xf numFmtId="20" fontId="0" fillId="9" borderId="0" xfId="0" applyNumberFormat="1" applyFont="1" applyFill="1" applyBorder="1" applyAlignment="1" applyProtection="1">
      <alignment horizontal="center" vertical="center"/>
      <protection/>
    </xf>
    <xf numFmtId="14" fontId="0" fillId="9" borderId="0" xfId="0" applyNumberFormat="1" applyFont="1" applyFill="1" applyBorder="1" applyAlignment="1" applyProtection="1">
      <alignment horizontal="center"/>
      <protection/>
    </xf>
    <xf numFmtId="0" fontId="0" fillId="10" borderId="0" xfId="0" applyFont="1" applyFill="1" applyBorder="1" applyAlignment="1" applyProtection="1">
      <alignment horizontal="left"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10" borderId="0" xfId="0" applyFont="1" applyFill="1" applyBorder="1" applyAlignment="1" applyProtection="1">
      <alignment/>
      <protection/>
    </xf>
    <xf numFmtId="1" fontId="0" fillId="10" borderId="0" xfId="0" applyNumberFormat="1" applyFont="1" applyFill="1" applyBorder="1" applyAlignment="1" applyProtection="1">
      <alignment horizontal="center"/>
      <protection/>
    </xf>
    <xf numFmtId="20" fontId="0" fillId="10" borderId="0" xfId="0" applyNumberFormat="1" applyFont="1" applyFill="1" applyBorder="1" applyAlignment="1" applyProtection="1">
      <alignment horizontal="center" vertical="center"/>
      <protection/>
    </xf>
    <xf numFmtId="14" fontId="0" fillId="10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/>
      <protection/>
    </xf>
    <xf numFmtId="0" fontId="0" fillId="3" borderId="3" xfId="0" applyFill="1" applyBorder="1" applyAlignment="1" applyProtection="1">
      <alignment horizontal="left"/>
      <protection hidden="1"/>
    </xf>
    <xf numFmtId="0" fontId="0" fillId="6" borderId="3" xfId="0" applyFill="1" applyBorder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24" fillId="5" borderId="0" xfId="0" applyFont="1" applyFill="1" applyAlignment="1" applyProtection="1">
      <alignment/>
      <protection hidden="1"/>
    </xf>
    <xf numFmtId="0" fontId="26" fillId="5" borderId="0" xfId="0" applyFont="1" applyFill="1" applyAlignment="1" applyProtection="1">
      <alignment horizontal="right"/>
      <protection hidden="1"/>
    </xf>
    <xf numFmtId="0" fontId="26" fillId="5" borderId="0" xfId="0" applyFont="1" applyFill="1" applyAlignment="1" applyProtection="1">
      <alignment/>
      <protection hidden="1"/>
    </xf>
    <xf numFmtId="2" fontId="23" fillId="2" borderId="0" xfId="0" applyNumberFormat="1" applyFont="1" applyFill="1" applyAlignment="1" applyProtection="1">
      <alignment horizontal="center"/>
      <protection hidden="1"/>
    </xf>
    <xf numFmtId="2" fontId="32" fillId="2" borderId="3" xfId="0" applyNumberFormat="1" applyFont="1" applyFill="1" applyBorder="1" applyAlignment="1" applyProtection="1">
      <alignment horizontal="left"/>
      <protection hidden="1"/>
    </xf>
    <xf numFmtId="2" fontId="33" fillId="11" borderId="3" xfId="0" applyNumberFormat="1" applyFont="1" applyFill="1" applyBorder="1" applyAlignment="1" applyProtection="1">
      <alignment horizontal="left"/>
      <protection hidden="1"/>
    </xf>
    <xf numFmtId="1" fontId="2" fillId="3" borderId="25" xfId="0" applyNumberFormat="1" applyFont="1" applyFill="1" applyBorder="1" applyAlignment="1" applyProtection="1">
      <alignment horizontal="center"/>
      <protection hidden="1" locked="0"/>
    </xf>
    <xf numFmtId="0" fontId="0" fillId="8" borderId="0" xfId="0" applyNumberFormat="1" applyFont="1" applyFill="1" applyBorder="1" applyAlignment="1" applyProtection="1">
      <alignment horizontal="center"/>
      <protection/>
    </xf>
    <xf numFmtId="0" fontId="19" fillId="3" borderId="1" xfId="0" applyFont="1" applyFill="1" applyBorder="1" applyAlignment="1" applyProtection="1">
      <alignment horizontal="left"/>
      <protection/>
    </xf>
    <xf numFmtId="0" fontId="19" fillId="3" borderId="2" xfId="0" applyFont="1" applyFill="1" applyBorder="1" applyAlignment="1" applyProtection="1">
      <alignment horizontal="left"/>
      <protection/>
    </xf>
    <xf numFmtId="0" fontId="0" fillId="8" borderId="0" xfId="0" applyFont="1" applyFill="1" applyBorder="1" applyAlignment="1" applyProtection="1">
      <alignment horizontal="left"/>
      <protection/>
    </xf>
    <xf numFmtId="14" fontId="0" fillId="7" borderId="0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Border="1" applyAlignment="1" applyProtection="1">
      <alignment/>
      <protection locked="0"/>
    </xf>
    <xf numFmtId="0" fontId="0" fillId="7" borderId="0" xfId="0" applyFont="1" applyFill="1" applyBorder="1" applyAlignment="1" applyProtection="1">
      <alignment horizontal="center"/>
      <protection locked="0"/>
    </xf>
    <xf numFmtId="0" fontId="0" fillId="7" borderId="0" xfId="0" applyFont="1" applyFill="1" applyBorder="1" applyAlignment="1" applyProtection="1">
      <alignment/>
      <protection locked="0"/>
    </xf>
    <xf numFmtId="14" fontId="0" fillId="7" borderId="0" xfId="0" applyNumberFormat="1" applyFont="1" applyFill="1" applyBorder="1" applyAlignment="1" applyProtection="1">
      <alignment horizontal="center"/>
      <protection locked="0"/>
    </xf>
    <xf numFmtId="20" fontId="0" fillId="7" borderId="0" xfId="0" applyNumberFormat="1" applyFont="1" applyFill="1" applyBorder="1" applyAlignment="1" applyProtection="1">
      <alignment horizontal="center"/>
      <protection locked="0"/>
    </xf>
    <xf numFmtId="20" fontId="0" fillId="7" borderId="0" xfId="0" applyNumberFormat="1" applyFont="1" applyFill="1" applyBorder="1" applyAlignment="1" applyProtection="1">
      <alignment horizontal="center" vertical="center"/>
      <protection locked="0"/>
    </xf>
    <xf numFmtId="0" fontId="0" fillId="10" borderId="0" xfId="0" applyFont="1" applyFill="1" applyAlignment="1" applyProtection="1">
      <alignment horizontal="left"/>
      <protection/>
    </xf>
    <xf numFmtId="0" fontId="0" fillId="10" borderId="0" xfId="0" applyFont="1" applyFill="1" applyAlignment="1" applyProtection="1">
      <alignment/>
      <protection/>
    </xf>
    <xf numFmtId="0" fontId="0" fillId="10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1" fontId="0" fillId="10" borderId="0" xfId="0" applyNumberFormat="1" applyFont="1" applyFill="1" applyAlignment="1" applyProtection="1">
      <alignment horizontal="center"/>
      <protection/>
    </xf>
    <xf numFmtId="1" fontId="0" fillId="2" borderId="0" xfId="0" applyNumberFormat="1" applyFont="1" applyFill="1" applyAlignment="1" applyProtection="1">
      <alignment horizontal="center"/>
      <protection/>
    </xf>
    <xf numFmtId="12" fontId="2" fillId="3" borderId="25" xfId="0" applyNumberFormat="1" applyFont="1" applyFill="1" applyBorder="1" applyAlignment="1" applyProtection="1">
      <alignment horizontal="center"/>
      <protection hidden="1" locked="0"/>
    </xf>
    <xf numFmtId="0" fontId="12" fillId="5" borderId="30" xfId="0" applyFont="1" applyFill="1" applyBorder="1" applyAlignment="1" applyProtection="1">
      <alignment horizontal="center"/>
      <protection/>
    </xf>
    <xf numFmtId="0" fontId="12" fillId="5" borderId="31" xfId="0" applyFont="1" applyFill="1" applyBorder="1" applyAlignment="1" applyProtection="1">
      <alignment horizontal="center"/>
      <protection/>
    </xf>
    <xf numFmtId="0" fontId="12" fillId="5" borderId="12" xfId="0" applyFont="1" applyFill="1" applyBorder="1" applyAlignment="1" applyProtection="1">
      <alignment horizontal="center"/>
      <protection/>
    </xf>
    <xf numFmtId="0" fontId="12" fillId="5" borderId="11" xfId="0" applyFont="1" applyFill="1" applyBorder="1" applyAlignment="1" applyProtection="1">
      <alignment horizontal="center"/>
      <protection/>
    </xf>
    <xf numFmtId="0" fontId="10" fillId="2" borderId="32" xfId="0" applyFont="1" applyFill="1" applyBorder="1" applyAlignment="1" applyProtection="1">
      <alignment horizontal="center"/>
      <protection/>
    </xf>
    <xf numFmtId="0" fontId="10" fillId="2" borderId="33" xfId="0" applyFont="1" applyFill="1" applyBorder="1" applyAlignment="1" applyProtection="1">
      <alignment horizontal="center"/>
      <protection/>
    </xf>
    <xf numFmtId="0" fontId="34" fillId="6" borderId="30" xfId="0" applyFont="1" applyFill="1" applyBorder="1" applyAlignment="1" applyProtection="1">
      <alignment horizontal="center" vertical="center"/>
      <protection locked="0"/>
    </xf>
    <xf numFmtId="0" fontId="34" fillId="6" borderId="31" xfId="0" applyFont="1" applyFill="1" applyBorder="1" applyAlignment="1" applyProtection="1">
      <alignment horizontal="center" vertical="center"/>
      <protection locked="0"/>
    </xf>
    <xf numFmtId="172" fontId="5" fillId="2" borderId="8" xfId="0" applyNumberFormat="1" applyFont="1" applyFill="1" applyBorder="1" applyAlignment="1" applyProtection="1">
      <alignment horizontal="center"/>
      <protection hidden="1"/>
    </xf>
    <xf numFmtId="172" fontId="5" fillId="2" borderId="23" xfId="0" applyNumberFormat="1" applyFont="1" applyFill="1" applyBorder="1" applyAlignment="1" applyProtection="1">
      <alignment horizontal="center"/>
      <protection hidden="1"/>
    </xf>
    <xf numFmtId="12" fontId="2" fillId="3" borderId="34" xfId="0" applyNumberFormat="1" applyFont="1" applyFill="1" applyBorder="1" applyAlignment="1" applyProtection="1">
      <alignment horizontal="center"/>
      <protection hidden="1" locked="0"/>
    </xf>
    <xf numFmtId="12" fontId="2" fillId="3" borderId="16" xfId="0" applyNumberFormat="1" applyFont="1" applyFill="1" applyBorder="1" applyAlignment="1" applyProtection="1">
      <alignment horizontal="center"/>
      <protection hidden="1" locked="0"/>
    </xf>
    <xf numFmtId="9" fontId="5" fillId="2" borderId="8" xfId="0" applyNumberFormat="1" applyFont="1" applyFill="1" applyBorder="1" applyAlignment="1" applyProtection="1">
      <alignment horizontal="center"/>
      <protection hidden="1"/>
    </xf>
    <xf numFmtId="9" fontId="5" fillId="2" borderId="35" xfId="0" applyNumberFormat="1" applyFont="1" applyFill="1" applyBorder="1" applyAlignment="1" applyProtection="1">
      <alignment horizontal="center"/>
      <protection hidden="1"/>
    </xf>
    <xf numFmtId="9" fontId="5" fillId="2" borderId="36" xfId="0" applyNumberFormat="1" applyFont="1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12" fontId="2" fillId="3" borderId="35" xfId="0" applyNumberFormat="1" applyFont="1" applyFill="1" applyBorder="1" applyAlignment="1" applyProtection="1">
      <alignment horizontal="center"/>
      <protection hidden="1" locked="0"/>
    </xf>
    <xf numFmtId="12" fontId="2" fillId="3" borderId="26" xfId="0" applyNumberFormat="1" applyFont="1" applyFill="1" applyBorder="1" applyAlignment="1" applyProtection="1">
      <alignment horizontal="center"/>
      <protection hidden="1" locked="0"/>
    </xf>
    <xf numFmtId="172" fontId="5" fillId="2" borderId="3" xfId="0" applyNumberFormat="1" applyFont="1" applyFill="1" applyBorder="1" applyAlignment="1" applyProtection="1">
      <alignment horizontal="center"/>
      <protection hidden="1"/>
    </xf>
    <xf numFmtId="172" fontId="5" fillId="2" borderId="22" xfId="0" applyNumberFormat="1" applyFont="1" applyFill="1" applyBorder="1" applyAlignment="1" applyProtection="1">
      <alignment horizontal="center"/>
      <protection hidden="1"/>
    </xf>
    <xf numFmtId="9" fontId="5" fillId="2" borderId="3" xfId="0" applyNumberFormat="1" applyFont="1" applyFill="1" applyBorder="1" applyAlignment="1" applyProtection="1">
      <alignment horizontal="center"/>
      <protection hidden="1"/>
    </xf>
    <xf numFmtId="9" fontId="5" fillId="2" borderId="34" xfId="0" applyNumberFormat="1" applyFont="1" applyFill="1" applyBorder="1" applyAlignment="1" applyProtection="1">
      <alignment horizontal="center"/>
      <protection hidden="1"/>
    </xf>
    <xf numFmtId="9" fontId="5" fillId="2" borderId="37" xfId="0" applyNumberFormat="1" applyFont="1" applyFill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hidden="1"/>
    </xf>
    <xf numFmtId="12" fontId="2" fillId="3" borderId="17" xfId="0" applyNumberFormat="1" applyFont="1" applyFill="1" applyBorder="1" applyAlignment="1" applyProtection="1">
      <alignment horizontal="center"/>
      <protection hidden="1" locked="0"/>
    </xf>
    <xf numFmtId="0" fontId="21" fillId="5" borderId="30" xfId="0" applyFont="1" applyFill="1" applyBorder="1" applyAlignment="1" applyProtection="1">
      <alignment horizontal="center"/>
      <protection hidden="1"/>
    </xf>
    <xf numFmtId="0" fontId="21" fillId="5" borderId="38" xfId="0" applyFont="1" applyFill="1" applyBorder="1" applyAlignment="1" applyProtection="1">
      <alignment horizontal="center"/>
      <protection hidden="1"/>
    </xf>
    <xf numFmtId="0" fontId="21" fillId="5" borderId="31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21" xfId="0" applyFont="1" applyFill="1" applyBorder="1" applyAlignment="1" applyProtection="1">
      <alignment horizontal="center"/>
      <protection hidden="1"/>
    </xf>
    <xf numFmtId="9" fontId="5" fillId="2" borderId="25" xfId="0" applyNumberFormat="1" applyFont="1" applyFill="1" applyBorder="1" applyAlignment="1" applyProtection="1">
      <alignment horizontal="center"/>
      <protection hidden="1"/>
    </xf>
    <xf numFmtId="0" fontId="3" fillId="2" borderId="39" xfId="21" applyFont="1" applyFill="1" applyBorder="1" applyAlignment="1" applyProtection="1">
      <alignment horizontal="center"/>
      <protection hidden="1"/>
    </xf>
    <xf numFmtId="0" fontId="3" fillId="2" borderId="6" xfId="21" applyFont="1" applyFill="1" applyBorder="1" applyAlignment="1" applyProtection="1">
      <alignment horizontal="center"/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0" fontId="2" fillId="2" borderId="43" xfId="0" applyFont="1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2" fontId="5" fillId="2" borderId="3" xfId="0" applyNumberFormat="1" applyFont="1" applyFill="1" applyBorder="1" applyAlignment="1" applyProtection="1">
      <alignment horizontal="center"/>
      <protection hidden="1"/>
    </xf>
    <xf numFmtId="2" fontId="5" fillId="2" borderId="8" xfId="0" applyNumberFormat="1" applyFont="1" applyFill="1" applyBorder="1" applyAlignment="1" applyProtection="1">
      <alignment horizontal="center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3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2" fontId="5" fillId="2" borderId="1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2" fontId="5" fillId="2" borderId="2" xfId="0" applyNumberFormat="1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3" fillId="2" borderId="22" xfId="0" applyFont="1" applyFill="1" applyBorder="1" applyAlignment="1" applyProtection="1">
      <alignment horizontal="left"/>
      <protection hidden="1"/>
    </xf>
    <xf numFmtId="0" fontId="2" fillId="3" borderId="35" xfId="0" applyFont="1" applyFill="1" applyBorder="1" applyAlignment="1" applyProtection="1">
      <alignment horizontal="left"/>
      <protection hidden="1" locked="0"/>
    </xf>
    <xf numFmtId="0" fontId="2" fillId="3" borderId="36" xfId="0" applyFont="1" applyFill="1" applyBorder="1" applyAlignment="1" applyProtection="1">
      <alignment horizontal="left"/>
      <protection hidden="1" locked="0"/>
    </xf>
    <xf numFmtId="0" fontId="2" fillId="3" borderId="26" xfId="0" applyFont="1" applyFill="1" applyBorder="1" applyAlignment="1" applyProtection="1">
      <alignment horizontal="left"/>
      <protection hidden="1" locked="0"/>
    </xf>
    <xf numFmtId="0" fontId="18" fillId="5" borderId="32" xfId="0" applyFont="1" applyFill="1" applyBorder="1" applyAlignment="1" applyProtection="1">
      <alignment horizontal="left"/>
      <protection hidden="1"/>
    </xf>
    <xf numFmtId="0" fontId="18" fillId="5" borderId="41" xfId="0" applyFont="1" applyFill="1" applyBorder="1" applyAlignment="1" applyProtection="1">
      <alignment horizontal="left"/>
      <protection hidden="1"/>
    </xf>
    <xf numFmtId="0" fontId="18" fillId="5" borderId="33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 locked="0"/>
    </xf>
    <xf numFmtId="0" fontId="3" fillId="3" borderId="22" xfId="0" applyFont="1" applyFill="1" applyBorder="1" applyAlignment="1" applyProtection="1">
      <alignment horizontal="left"/>
      <protection hidden="1" locked="0"/>
    </xf>
    <xf numFmtId="14" fontId="3" fillId="2" borderId="3" xfId="0" applyNumberFormat="1" applyFont="1" applyFill="1" applyBorder="1" applyAlignment="1" applyProtection="1">
      <alignment horizontal="left"/>
      <protection hidden="1"/>
    </xf>
    <xf numFmtId="9" fontId="5" fillId="2" borderId="26" xfId="0" applyNumberFormat="1" applyFont="1" applyFill="1" applyBorder="1" applyAlignment="1" applyProtection="1">
      <alignment horizontal="center"/>
      <protection hidden="1"/>
    </xf>
    <xf numFmtId="0" fontId="3" fillId="2" borderId="14" xfId="21" applyFont="1" applyFill="1" applyBorder="1" applyAlignment="1" applyProtection="1">
      <alignment horizontal="center"/>
      <protection hidden="1"/>
    </xf>
    <xf numFmtId="14" fontId="3" fillId="2" borderId="34" xfId="0" applyNumberFormat="1" applyFont="1" applyFill="1" applyBorder="1" applyAlignment="1" applyProtection="1">
      <alignment horizontal="left"/>
      <protection hidden="1"/>
    </xf>
    <xf numFmtId="14" fontId="3" fillId="2" borderId="37" xfId="0" applyNumberFormat="1" applyFont="1" applyFill="1" applyBorder="1" applyAlignment="1" applyProtection="1">
      <alignment horizontal="left"/>
      <protection hidden="1"/>
    </xf>
    <xf numFmtId="14" fontId="3" fillId="2" borderId="16" xfId="0" applyNumberFormat="1" applyFont="1" applyFill="1" applyBorder="1" applyAlignment="1" applyProtection="1">
      <alignment horizontal="left"/>
      <protection hidden="1"/>
    </xf>
    <xf numFmtId="0" fontId="31" fillId="2" borderId="34" xfId="0" applyFont="1" applyFill="1" applyBorder="1" applyAlignment="1" applyProtection="1">
      <alignment horizontal="left"/>
      <protection hidden="1"/>
    </xf>
    <xf numFmtId="0" fontId="31" fillId="2" borderId="16" xfId="0" applyFont="1" applyFill="1" applyBorder="1" applyAlignment="1" applyProtection="1">
      <alignment horizontal="left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3" xfId="21"/>
    <cellStyle name="Percent" xfId="22"/>
    <cellStyle name="Followed Hyperlink" xfId="23"/>
  </cellStyles>
  <dxfs count="3">
    <dxf>
      <font>
        <color rgb="FFFF00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2</xdr:row>
      <xdr:rowOff>123825</xdr:rowOff>
    </xdr:from>
    <xdr:to>
      <xdr:col>27</xdr:col>
      <xdr:colOff>0</xdr:colOff>
      <xdr:row>4</xdr:row>
      <xdr:rowOff>104775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14350"/>
          <a:ext cx="952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Softball\Statistiky%20&#268;SA\2006\Rozpis%20&#268;SL%20-%20ww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Ž"/>
      <sheetName val="1M"/>
      <sheetName val="2Ž"/>
      <sheetName val="2M"/>
      <sheetName val="Hřiště"/>
      <sheetName val="Týmy"/>
    </sheetNames>
    <sheetDataSet>
      <sheetData sheetId="4">
        <row r="1">
          <cell r="A1" t="str">
            <v>Název hřiště</v>
          </cell>
        </row>
        <row r="2">
          <cell r="A2" t="str">
            <v>Arrows</v>
          </cell>
        </row>
        <row r="3">
          <cell r="A3" t="str">
            <v>Blansko</v>
          </cell>
        </row>
        <row r="4">
          <cell r="A4" t="str">
            <v>Blatná</v>
          </cell>
        </row>
        <row r="5">
          <cell r="A5" t="str">
            <v>Brandýs n. L.</v>
          </cell>
        </row>
        <row r="6">
          <cell r="A6" t="str">
            <v>Brno - Jundrov</v>
          </cell>
        </row>
        <row r="7">
          <cell r="A7" t="str">
            <v>Brno - Komín</v>
          </cell>
        </row>
        <row r="8">
          <cell r="A8" t="str">
            <v>Brno - Kraví hora</v>
          </cell>
        </row>
        <row r="9">
          <cell r="A9" t="str">
            <v>Brno - Pastviny</v>
          </cell>
        </row>
        <row r="10">
          <cell r="A10" t="str">
            <v>Brno - Slatina</v>
          </cell>
        </row>
        <row r="11">
          <cell r="A11" t="str">
            <v>Brno - Zamilovaný hájek</v>
          </cell>
        </row>
        <row r="12">
          <cell r="A12" t="str">
            <v>Bučovice</v>
          </cell>
        </row>
        <row r="13">
          <cell r="A13" t="str">
            <v>Čakovice</v>
          </cell>
        </row>
        <row r="14">
          <cell r="A14" t="str">
            <v>ČB - Angels</v>
          </cell>
        </row>
        <row r="15">
          <cell r="A15" t="str">
            <v>ČB - Blondies</v>
          </cell>
        </row>
        <row r="16">
          <cell r="A16" t="str">
            <v>ČB - ZŠ Nerudova</v>
          </cell>
        </row>
        <row r="17">
          <cell r="A17" t="str">
            <v>Český Těšín</v>
          </cell>
        </row>
        <row r="18">
          <cell r="A18" t="str">
            <v>ČP K. Vary</v>
          </cell>
        </row>
        <row r="19">
          <cell r="A19" t="str">
            <v>Dvůr Králové</v>
          </cell>
        </row>
        <row r="20">
          <cell r="A20" t="str">
            <v>Frýdek-Místek</v>
          </cell>
        </row>
        <row r="21">
          <cell r="A21" t="str">
            <v>Havířov</v>
          </cell>
        </row>
        <row r="22">
          <cell r="A22" t="str">
            <v>Havl. Brod</v>
          </cell>
        </row>
        <row r="23">
          <cell r="A23" t="str">
            <v>Hluboká</v>
          </cell>
        </row>
        <row r="24">
          <cell r="A24" t="str">
            <v>Hodonín</v>
          </cell>
        </row>
        <row r="25">
          <cell r="A25" t="str">
            <v>Holice</v>
          </cell>
        </row>
        <row r="26">
          <cell r="A26" t="str">
            <v>Hostivař - Bruslařská ul.</v>
          </cell>
        </row>
        <row r="27">
          <cell r="A27" t="str">
            <v>Choceň</v>
          </cell>
        </row>
        <row r="28">
          <cell r="A28" t="str">
            <v>Chomutov</v>
          </cell>
        </row>
        <row r="29">
          <cell r="A29" t="str">
            <v>Jablonec</v>
          </cell>
        </row>
        <row r="30">
          <cell r="A30" t="str">
            <v>Jindř. Hradec</v>
          </cell>
        </row>
        <row r="31">
          <cell r="A31" t="str">
            <v>Jirkov</v>
          </cell>
        </row>
        <row r="32">
          <cell r="A32" t="str">
            <v>Kadaň</v>
          </cell>
        </row>
        <row r="33">
          <cell r="A33" t="str">
            <v>Kan. Chomutov</v>
          </cell>
        </row>
        <row r="34">
          <cell r="A34" t="str">
            <v>Kavčí Hory</v>
          </cell>
        </row>
        <row r="35">
          <cell r="A35" t="str">
            <v>Kladno</v>
          </cell>
        </row>
        <row r="36">
          <cell r="A36" t="str">
            <v>Kostelec n. O.</v>
          </cell>
        </row>
        <row r="37">
          <cell r="A37" t="str">
            <v>Kotlářka</v>
          </cell>
        </row>
        <row r="38">
          <cell r="A38" t="str">
            <v>Kotlářka Horní</v>
          </cell>
        </row>
        <row r="39">
          <cell r="A39" t="str">
            <v>Kralupy</v>
          </cell>
        </row>
        <row r="40">
          <cell r="A40" t="str">
            <v>Krč Altron</v>
          </cell>
        </row>
        <row r="41">
          <cell r="A41" t="str">
            <v>Kunovice</v>
          </cell>
        </row>
        <row r="42">
          <cell r="A42" t="str">
            <v>Letná</v>
          </cell>
        </row>
        <row r="43">
          <cell r="A43" t="str">
            <v>Liberec</v>
          </cell>
        </row>
        <row r="44">
          <cell r="A44" t="str">
            <v>Litoměřice</v>
          </cell>
        </row>
        <row r="45">
          <cell r="A45" t="str">
            <v>Luhačovice</v>
          </cell>
        </row>
        <row r="46">
          <cell r="A46" t="str">
            <v>Merklín</v>
          </cell>
        </row>
        <row r="47">
          <cell r="A47" t="str">
            <v>Meteor</v>
          </cell>
        </row>
        <row r="48">
          <cell r="A48" t="str">
            <v>Mladé Buky</v>
          </cell>
        </row>
        <row r="49">
          <cell r="A49" t="str">
            <v>Most</v>
          </cell>
        </row>
        <row r="50">
          <cell r="A50" t="str">
            <v>Neratovice</v>
          </cell>
        </row>
        <row r="51">
          <cell r="A51" t="str">
            <v>Oldřichov</v>
          </cell>
        </row>
        <row r="52">
          <cell r="A52" t="str">
            <v>Olomouc</v>
          </cell>
        </row>
        <row r="53">
          <cell r="A53" t="str">
            <v>Opava</v>
          </cell>
        </row>
        <row r="54">
          <cell r="A54" t="str">
            <v>Ostr. Univerzita</v>
          </cell>
        </row>
        <row r="55">
          <cell r="A55" t="str">
            <v>Ostrov</v>
          </cell>
        </row>
        <row r="56">
          <cell r="A56" t="str">
            <v>Pardubice</v>
          </cell>
        </row>
        <row r="57">
          <cell r="A57" t="str">
            <v>Pod Císařkou</v>
          </cell>
        </row>
        <row r="58">
          <cell r="A58" t="str">
            <v>Polička</v>
          </cell>
        </row>
        <row r="59">
          <cell r="A59" t="str">
            <v>Pouchov HK</v>
          </cell>
        </row>
        <row r="60">
          <cell r="A60" t="str">
            <v>Příbram</v>
          </cell>
        </row>
        <row r="61">
          <cell r="A61" t="str">
            <v>Radotín</v>
          </cell>
        </row>
        <row r="62">
          <cell r="A62" t="str">
            <v>Rapid Plzeň</v>
          </cell>
        </row>
        <row r="63">
          <cell r="A63" t="str">
            <v>Rtyně</v>
          </cell>
        </row>
        <row r="64">
          <cell r="A64" t="str">
            <v>SaBaT</v>
          </cell>
        </row>
        <row r="65">
          <cell r="A65" t="str">
            <v>Satalice</v>
          </cell>
        </row>
        <row r="66">
          <cell r="A66" t="str">
            <v>Sedlčany</v>
          </cell>
        </row>
        <row r="67">
          <cell r="A67" t="str">
            <v>Sezimovo Ústí</v>
          </cell>
        </row>
        <row r="68">
          <cell r="A68" t="str">
            <v>Spectrum</v>
          </cell>
        </row>
        <row r="69">
          <cell r="A69" t="str">
            <v>Strahov</v>
          </cell>
        </row>
        <row r="70">
          <cell r="A70" t="str">
            <v>Světlá n. S.</v>
          </cell>
        </row>
        <row r="71">
          <cell r="A71" t="str">
            <v>Svoboda n. Ú.</v>
          </cell>
        </row>
        <row r="72">
          <cell r="A72" t="str">
            <v>SVŠ Plzeň</v>
          </cell>
        </row>
        <row r="73">
          <cell r="A73" t="str">
            <v>T. ptáci Brno</v>
          </cell>
        </row>
        <row r="74">
          <cell r="A74" t="str">
            <v>Tech. Brno</v>
          </cell>
        </row>
        <row r="75">
          <cell r="A75" t="str">
            <v>Tempo</v>
          </cell>
        </row>
        <row r="76">
          <cell r="A76" t="str">
            <v>Tempo Staré</v>
          </cell>
        </row>
        <row r="77">
          <cell r="A77" t="str">
            <v>Trnava</v>
          </cell>
        </row>
        <row r="78">
          <cell r="A78" t="str">
            <v>Trutnov</v>
          </cell>
        </row>
        <row r="79">
          <cell r="A79" t="str">
            <v>Třebeš</v>
          </cell>
        </row>
        <row r="80">
          <cell r="A80" t="str">
            <v>Týn n. Vlt.</v>
          </cell>
        </row>
        <row r="81">
          <cell r="A81" t="str">
            <v>Týnec n. L.</v>
          </cell>
        </row>
        <row r="82">
          <cell r="A82" t="str">
            <v>Týniště n. Orl.</v>
          </cell>
        </row>
        <row r="83">
          <cell r="A83" t="str">
            <v>Uherský Brod</v>
          </cell>
        </row>
        <row r="84">
          <cell r="A84" t="str">
            <v>Univ. Brno</v>
          </cell>
        </row>
        <row r="85">
          <cell r="A85" t="str">
            <v>Varnsdorf</v>
          </cell>
        </row>
        <row r="86">
          <cell r="A86" t="str">
            <v>Vlašim</v>
          </cell>
        </row>
        <row r="87">
          <cell r="A87" t="str">
            <v>Vrchlabí</v>
          </cell>
        </row>
        <row r="88">
          <cell r="A88" t="str">
            <v>VŠB Ostrava</v>
          </cell>
        </row>
        <row r="89">
          <cell r="A89" t="str">
            <v>Waraki KV</v>
          </cell>
        </row>
        <row r="90">
          <cell r="A90" t="str">
            <v>Zlín</v>
          </cell>
        </row>
        <row r="91">
          <cell r="A91" t="str">
            <v>ZŠ Borovany</v>
          </cell>
        </row>
        <row r="92">
          <cell r="A92" t="str">
            <v>ZŠ Dolákova</v>
          </cell>
        </row>
        <row r="93">
          <cell r="A93" t="str">
            <v>ZŠ J. Wericha</v>
          </cell>
        </row>
        <row r="94">
          <cell r="A94" t="str">
            <v>ZŠ Kozinova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B2:G45"/>
  <sheetViews>
    <sheetView tabSelected="1" workbookViewId="0" topLeftCell="A1">
      <selection activeCell="B3" sqref="B3:C3"/>
    </sheetView>
  </sheetViews>
  <sheetFormatPr defaultColWidth="9.00390625" defaultRowHeight="12.75"/>
  <cols>
    <col min="1" max="1" width="1.12109375" style="69" customWidth="1"/>
    <col min="2" max="2" width="3.625" style="69" bestFit="1" customWidth="1"/>
    <col min="3" max="3" width="28.00390625" style="69" customWidth="1"/>
    <col min="4" max="4" width="7.75390625" style="69" customWidth="1"/>
    <col min="5" max="5" width="2.375" style="69" customWidth="1"/>
    <col min="6" max="6" width="0.875" style="69" customWidth="1"/>
    <col min="7" max="16384" width="9.125" style="69" customWidth="1"/>
  </cols>
  <sheetData>
    <row r="1" ht="6" customHeight="1" thickBot="1"/>
    <row r="2" spans="2:3" ht="16.5" thickBot="1">
      <c r="B2" s="146" t="s">
        <v>87</v>
      </c>
      <c r="C2" s="147"/>
    </row>
    <row r="3" spans="2:3" ht="21" customHeight="1" thickBot="1">
      <c r="B3" s="152"/>
      <c r="C3" s="153"/>
    </row>
    <row r="4" spans="2:3" ht="16.5" thickBot="1">
      <c r="B4" s="148" t="s">
        <v>56</v>
      </c>
      <c r="C4" s="149"/>
    </row>
    <row r="5" spans="2:3" ht="12.75">
      <c r="B5" s="150" t="s">
        <v>57</v>
      </c>
      <c r="C5" s="151"/>
    </row>
    <row r="6" spans="2:5" ht="12.75">
      <c r="B6" s="129" t="s">
        <v>88</v>
      </c>
      <c r="C6" s="29"/>
      <c r="E6" s="70" t="s">
        <v>113</v>
      </c>
    </row>
    <row r="7" spans="2:7" ht="12.75">
      <c r="B7" s="129" t="s">
        <v>89</v>
      </c>
      <c r="C7" s="29"/>
      <c r="E7" s="71"/>
      <c r="G7" s="72" t="s">
        <v>114</v>
      </c>
    </row>
    <row r="8" spans="2:7" ht="12.75">
      <c r="B8" s="129" t="s">
        <v>90</v>
      </c>
      <c r="C8" s="29"/>
      <c r="E8" s="84"/>
      <c r="F8" s="73"/>
      <c r="G8" s="74" t="s">
        <v>124</v>
      </c>
    </row>
    <row r="9" spans="2:7" ht="12.75">
      <c r="B9" s="129" t="s">
        <v>91</v>
      </c>
      <c r="C9" s="29"/>
      <c r="E9" s="73"/>
      <c r="F9" s="73"/>
      <c r="G9" s="74"/>
    </row>
    <row r="10" spans="2:3" ht="12.75">
      <c r="B10" s="129" t="s">
        <v>92</v>
      </c>
      <c r="C10" s="29"/>
    </row>
    <row r="11" spans="2:5" ht="12.75">
      <c r="B11" s="129" t="s">
        <v>93</v>
      </c>
      <c r="C11" s="29"/>
      <c r="E11" s="70" t="s">
        <v>128</v>
      </c>
    </row>
    <row r="12" spans="2:5" ht="12.75">
      <c r="B12" s="129" t="s">
        <v>94</v>
      </c>
      <c r="C12" s="29"/>
      <c r="E12" s="69" t="s">
        <v>115</v>
      </c>
    </row>
    <row r="13" spans="2:5" ht="12.75">
      <c r="B13" s="129" t="s">
        <v>95</v>
      </c>
      <c r="C13" s="29"/>
      <c r="E13" s="69" t="s">
        <v>116</v>
      </c>
    </row>
    <row r="14" spans="2:5" ht="12.75">
      <c r="B14" s="129" t="s">
        <v>96</v>
      </c>
      <c r="C14" s="29"/>
      <c r="E14" s="69" t="s">
        <v>117</v>
      </c>
    </row>
    <row r="15" spans="2:5" ht="12.75">
      <c r="B15" s="129" t="s">
        <v>97</v>
      </c>
      <c r="C15" s="29"/>
      <c r="E15" s="70"/>
    </row>
    <row r="16" spans="2:5" ht="12.75">
      <c r="B16" s="129" t="s">
        <v>98</v>
      </c>
      <c r="C16" s="29"/>
      <c r="E16" s="70"/>
    </row>
    <row r="17" spans="2:3" ht="12.75">
      <c r="B17" s="129" t="s">
        <v>99</v>
      </c>
      <c r="C17" s="29"/>
    </row>
    <row r="18" spans="2:3" ht="12.75">
      <c r="B18" s="129" t="s">
        <v>100</v>
      </c>
      <c r="C18" s="29"/>
    </row>
    <row r="19" spans="2:3" ht="12.75">
      <c r="B19" s="129" t="s">
        <v>101</v>
      </c>
      <c r="C19" s="29"/>
    </row>
    <row r="20" spans="2:3" ht="12.75">
      <c r="B20" s="129" t="s">
        <v>102</v>
      </c>
      <c r="C20" s="29"/>
    </row>
    <row r="21" spans="2:3" ht="12.75">
      <c r="B21" s="129" t="s">
        <v>103</v>
      </c>
      <c r="C21" s="29"/>
    </row>
    <row r="22" spans="2:3" ht="12.75">
      <c r="B22" s="129" t="s">
        <v>104</v>
      </c>
      <c r="C22" s="29"/>
    </row>
    <row r="23" spans="2:3" ht="12.75">
      <c r="B23" s="129" t="s">
        <v>105</v>
      </c>
      <c r="C23" s="29"/>
    </row>
    <row r="24" spans="2:3" ht="12.75">
      <c r="B24" s="129" t="s">
        <v>106</v>
      </c>
      <c r="C24" s="29"/>
    </row>
    <row r="25" spans="2:3" ht="12.75">
      <c r="B25" s="129" t="s">
        <v>107</v>
      </c>
      <c r="C25" s="29"/>
    </row>
    <row r="26" spans="2:3" ht="12.75">
      <c r="B26" s="129" t="s">
        <v>108</v>
      </c>
      <c r="C26" s="29"/>
    </row>
    <row r="27" spans="2:3" ht="12.75">
      <c r="B27" s="129" t="s">
        <v>109</v>
      </c>
      <c r="C27" s="29"/>
    </row>
    <row r="28" spans="2:3" ht="12.75">
      <c r="B28" s="129" t="s">
        <v>110</v>
      </c>
      <c r="C28" s="29"/>
    </row>
    <row r="29" spans="2:3" ht="12.75">
      <c r="B29" s="129" t="s">
        <v>111</v>
      </c>
      <c r="C29" s="29"/>
    </row>
    <row r="30" spans="2:3" ht="12.75">
      <c r="B30" s="129" t="s">
        <v>112</v>
      </c>
      <c r="C30" s="29"/>
    </row>
    <row r="31" spans="2:3" ht="12.75">
      <c r="B31" s="129" t="s">
        <v>267</v>
      </c>
      <c r="C31" s="29"/>
    </row>
    <row r="32" spans="2:3" ht="12.75">
      <c r="B32" s="129" t="s">
        <v>268</v>
      </c>
      <c r="C32" s="29"/>
    </row>
    <row r="33" spans="2:3" ht="12.75">
      <c r="B33" s="129" t="s">
        <v>269</v>
      </c>
      <c r="C33" s="29"/>
    </row>
    <row r="34" spans="2:3" ht="12.75">
      <c r="B34" s="129" t="s">
        <v>270</v>
      </c>
      <c r="C34" s="29"/>
    </row>
    <row r="35" spans="2:3" ht="12.75">
      <c r="B35" s="129" t="s">
        <v>271</v>
      </c>
      <c r="C35" s="29"/>
    </row>
    <row r="36" spans="2:3" ht="12.75">
      <c r="B36" s="129" t="s">
        <v>272</v>
      </c>
      <c r="C36" s="29"/>
    </row>
    <row r="37" spans="2:3" ht="12.75">
      <c r="B37" s="129" t="s">
        <v>273</v>
      </c>
      <c r="C37" s="29"/>
    </row>
    <row r="38" spans="2:3" ht="12.75">
      <c r="B38" s="129" t="s">
        <v>274</v>
      </c>
      <c r="C38" s="29"/>
    </row>
    <row r="39" spans="2:3" ht="12.75">
      <c r="B39" s="129" t="s">
        <v>275</v>
      </c>
      <c r="C39" s="29"/>
    </row>
    <row r="40" spans="2:3" ht="12.75">
      <c r="B40" s="129" t="s">
        <v>276</v>
      </c>
      <c r="C40" s="29"/>
    </row>
    <row r="41" spans="2:3" ht="12.75">
      <c r="B41" s="129" t="s">
        <v>277</v>
      </c>
      <c r="C41" s="29"/>
    </row>
    <row r="42" spans="2:3" ht="12.75">
      <c r="B42" s="129" t="s">
        <v>278</v>
      </c>
      <c r="C42" s="29"/>
    </row>
    <row r="43" spans="2:3" ht="12.75">
      <c r="B43" s="129" t="s">
        <v>279</v>
      </c>
      <c r="C43" s="29"/>
    </row>
    <row r="44" spans="2:3" ht="12.75">
      <c r="B44" s="129" t="s">
        <v>280</v>
      </c>
      <c r="C44" s="29"/>
    </row>
    <row r="45" spans="2:3" ht="13.5" thickBot="1">
      <c r="B45" s="130" t="s">
        <v>281</v>
      </c>
      <c r="C45" s="30"/>
    </row>
  </sheetData>
  <sheetProtection password="C45A" sheet="1" objects="1" scenarios="1"/>
  <mergeCells count="4">
    <mergeCell ref="B2:C2"/>
    <mergeCell ref="B4:C4"/>
    <mergeCell ref="B5:C5"/>
    <mergeCell ref="B3:C3"/>
  </mergeCells>
  <dataValidations count="1">
    <dataValidation type="list" allowBlank="1" showInputMessage="1" showErrorMessage="1" errorTitle="POZOR!" error="Vybírat lze pouze z družstev v seznamu." sqref="B3:C3">
      <formula1>týmy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H4180"/>
  <sheetViews>
    <sheetView workbookViewId="0" topLeftCell="A1">
      <selection activeCell="B2" sqref="B2:N2"/>
    </sheetView>
  </sheetViews>
  <sheetFormatPr defaultColWidth="9.00390625" defaultRowHeight="12.75"/>
  <cols>
    <col min="1" max="1" width="20.00390625" style="33" customWidth="1"/>
    <col min="2" max="52" width="3.75390625" style="31" customWidth="1"/>
    <col min="53" max="53" width="7.25390625" style="31" bestFit="1" customWidth="1"/>
    <col min="54" max="54" width="5.625" style="31" bestFit="1" customWidth="1"/>
    <col min="55" max="55" width="9.125" style="31" bestFit="1" customWidth="1"/>
    <col min="56" max="56" width="13.75390625" style="31" bestFit="1" customWidth="1"/>
    <col min="57" max="57" width="5.75390625" style="31" bestFit="1" customWidth="1"/>
    <col min="58" max="58" width="5.625" style="31" bestFit="1" customWidth="1"/>
    <col min="59" max="60" width="13.75390625" style="31" bestFit="1" customWidth="1"/>
    <col min="61" max="16384" width="3.75390625" style="31" customWidth="1"/>
  </cols>
  <sheetData>
    <row r="1" spans="1:16" ht="18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  <c r="O1" s="80" t="b">
        <v>0</v>
      </c>
      <c r="P1" s="33"/>
    </row>
    <row r="2" spans="1:16" ht="12.75">
      <c r="A2" s="1" t="s">
        <v>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  <c r="O2" s="40">
        <f>IF(ISBLANK(B2),"",IF(ISERROR(O3),"Chybné číslo zápasu!",""))</f>
      </c>
      <c r="P2" s="33"/>
    </row>
    <row r="3" spans="1:20" ht="12.75">
      <c r="A3" s="1" t="s">
        <v>2</v>
      </c>
      <c r="B3" s="204">
        <f ca="1">IF(ISBLANK(B2),"",INDIRECT("'Termínová listina'!C"&amp;Statistiky!$O$3))</f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5"/>
      <c r="O3" s="41" t="e">
        <f>MATCH(B2,'Termínová listina'!E1:E889,0)</f>
        <v>#N/A</v>
      </c>
      <c r="P3" s="120" t="s">
        <v>113</v>
      </c>
      <c r="Q3" s="42"/>
      <c r="T3" s="42"/>
    </row>
    <row r="4" spans="1:23" ht="12.75">
      <c r="A4" s="1" t="s">
        <v>1</v>
      </c>
      <c r="B4" s="204">
        <f ca="1">IF(ISBLANK(B2),"",INDIRECT("'Termínová listina'!A"&amp;Statistiky!$O$3))</f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5"/>
      <c r="P4" s="118"/>
      <c r="Q4" s="43" t="s">
        <v>118</v>
      </c>
      <c r="W4" s="37"/>
    </row>
    <row r="5" spans="1:23" ht="12.75">
      <c r="A5" s="1" t="s">
        <v>6</v>
      </c>
      <c r="B5" s="207">
        <f ca="1">IF(ISBLANK(B2),"",INDIRECT("'Termínová listina'!G"&amp;Statistiky!$O$3))</f>
      </c>
      <c r="C5" s="208"/>
      <c r="D5" s="208"/>
      <c r="E5" s="208"/>
      <c r="F5" s="208"/>
      <c r="G5" s="208"/>
      <c r="H5" s="208"/>
      <c r="I5" s="208"/>
      <c r="J5" s="208"/>
      <c r="K5" s="209"/>
      <c r="L5" s="210" t="s">
        <v>133</v>
      </c>
      <c r="M5" s="211"/>
      <c r="N5" s="127"/>
      <c r="P5" s="119"/>
      <c r="Q5" s="43" t="s">
        <v>119</v>
      </c>
      <c r="W5" s="37"/>
    </row>
    <row r="6" spans="1:23" ht="12.75">
      <c r="A6" s="1" t="s">
        <v>7</v>
      </c>
      <c r="B6" s="207">
        <f ca="1">IF(ISBLANK(B2),"",INDIRECT("'Termínová listina'!H"&amp;Statistiky!$O$3))</f>
      </c>
      <c r="C6" s="208"/>
      <c r="D6" s="208"/>
      <c r="E6" s="208"/>
      <c r="F6" s="208"/>
      <c r="G6" s="208"/>
      <c r="H6" s="208"/>
      <c r="I6" s="208"/>
      <c r="J6" s="208"/>
      <c r="K6" s="209"/>
      <c r="L6" s="210" t="s">
        <v>133</v>
      </c>
      <c r="M6" s="211"/>
      <c r="N6" s="127"/>
      <c r="O6" s="124">
        <f>+IF(B7=B5,N5,N6)</f>
        <v>0</v>
      </c>
      <c r="P6" s="125">
        <f>+(IF(B7=B5,SIGN(N5-N6),SIGN(N6-N5))+1)/2</f>
        <v>0.5</v>
      </c>
      <c r="Q6" s="43" t="s">
        <v>120</v>
      </c>
      <c r="W6" s="37"/>
    </row>
    <row r="7" spans="1:17" ht="12.75">
      <c r="A7" s="1" t="s">
        <v>4</v>
      </c>
      <c r="B7" s="194">
        <f>IF(Soupiska!B3=0,"",Soupiska!B3)</f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  <c r="O7" s="124">
        <f>+IF(B7=B5,N6,N5)</f>
        <v>0</v>
      </c>
      <c r="P7" s="126">
        <f>1-P6</f>
        <v>0.5</v>
      </c>
      <c r="Q7" s="75" t="s">
        <v>121</v>
      </c>
    </row>
    <row r="8" spans="1:17" ht="13.5" thickBot="1">
      <c r="A8" s="2" t="s">
        <v>5</v>
      </c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8"/>
      <c r="Q8" s="75" t="s">
        <v>132</v>
      </c>
    </row>
    <row r="9" spans="1:14" ht="12.75">
      <c r="A9" s="32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ht="13.5" thickBot="1"/>
    <row r="11" ht="13.5" thickBot="1">
      <c r="A11" s="38" t="s">
        <v>35</v>
      </c>
    </row>
    <row r="12" spans="1:33" ht="12.75">
      <c r="A12" s="21" t="s">
        <v>8</v>
      </c>
      <c r="B12" s="18" t="s">
        <v>29</v>
      </c>
      <c r="C12" s="22" t="s">
        <v>30</v>
      </c>
      <c r="D12" s="177" t="s">
        <v>31</v>
      </c>
      <c r="E12" s="178"/>
      <c r="F12" s="23" t="s">
        <v>14</v>
      </c>
      <c r="G12" s="9" t="s">
        <v>32</v>
      </c>
      <c r="H12" s="14" t="s">
        <v>36</v>
      </c>
      <c r="I12" s="9" t="s">
        <v>16</v>
      </c>
      <c r="J12" s="9" t="s">
        <v>18</v>
      </c>
      <c r="K12" s="10" t="s">
        <v>17</v>
      </c>
      <c r="L12" s="14" t="s">
        <v>34</v>
      </c>
      <c r="M12" s="10" t="s">
        <v>10</v>
      </c>
      <c r="N12" s="9" t="s">
        <v>11</v>
      </c>
      <c r="O12" s="9" t="s">
        <v>12</v>
      </c>
      <c r="P12" s="14" t="s">
        <v>13</v>
      </c>
      <c r="Q12" s="24" t="s">
        <v>19</v>
      </c>
      <c r="R12" s="192" t="s">
        <v>39</v>
      </c>
      <c r="S12" s="174"/>
      <c r="T12" s="174" t="s">
        <v>40</v>
      </c>
      <c r="U12" s="174"/>
      <c r="V12" s="174" t="s">
        <v>41</v>
      </c>
      <c r="W12" s="174"/>
      <c r="X12" s="174" t="s">
        <v>42</v>
      </c>
      <c r="Y12" s="174"/>
      <c r="Z12" s="174" t="s">
        <v>46</v>
      </c>
      <c r="AA12" s="174"/>
      <c r="AB12" s="179" t="s">
        <v>47</v>
      </c>
      <c r="AC12" s="180"/>
      <c r="AD12" s="181"/>
      <c r="AE12" s="174" t="s">
        <v>44</v>
      </c>
      <c r="AF12" s="174"/>
      <c r="AG12" s="25" t="s">
        <v>45</v>
      </c>
    </row>
    <row r="13" spans="1:33" ht="12.75">
      <c r="A13" s="28"/>
      <c r="B13" s="19"/>
      <c r="C13" s="19"/>
      <c r="D13" s="156"/>
      <c r="E13" s="157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77"/>
      <c r="R13" s="190" t="str">
        <f aca="true" t="shared" si="0" ref="R13:R18">+IF(D13=0,"-",G13/D13*7)</f>
        <v>-</v>
      </c>
      <c r="S13" s="184"/>
      <c r="T13" s="164" t="str">
        <f aca="true" t="shared" si="1" ref="T13:T18">+IF(H13-Q13-I13-K13=0,"-",(M13)/(H13-Q13-I13-K13))</f>
        <v>-</v>
      </c>
      <c r="U13" s="164"/>
      <c r="V13" s="164" t="str">
        <f aca="true" t="shared" si="2" ref="V13:V18">+IF(H13-Q13=0,"-",(M13+I13+K13)/(H13-Q13))</f>
        <v>-</v>
      </c>
      <c r="W13" s="164"/>
      <c r="X13" s="164" t="str">
        <f aca="true" t="shared" si="3" ref="X13:X18">+IF(H13-Q13-I13-K13=0,"-",(M13+N13+2*O13+3*P13)/(H13-Q13-I13-K13))</f>
        <v>-</v>
      </c>
      <c r="Y13" s="164"/>
      <c r="Z13" s="166" t="str">
        <f aca="true" t="shared" si="4" ref="Z13:Z18">+IF(H13=0,"-",J13/H13)</f>
        <v>-</v>
      </c>
      <c r="AA13" s="166"/>
      <c r="AB13" s="167" t="str">
        <f aca="true" t="shared" si="5" ref="AB13:AB18">+IF(H13=0,"-",(I13+K13)/H13)</f>
        <v>-</v>
      </c>
      <c r="AC13" s="186"/>
      <c r="AD13" s="187"/>
      <c r="AE13" s="184" t="str">
        <f aca="true" t="shared" si="6" ref="AE13:AE18">+IF(D13=0,"-",L13/D13*7)</f>
        <v>-</v>
      </c>
      <c r="AF13" s="184"/>
      <c r="AG13" s="26" t="str">
        <f aca="true" t="shared" si="7" ref="AG13:AG18">IF(M13+N13+2*O13+3*P13=0,"-",M13+N13+2*O13+3*P13)</f>
        <v>-</v>
      </c>
    </row>
    <row r="14" spans="1:33" ht="12.75">
      <c r="A14" s="28"/>
      <c r="B14" s="19"/>
      <c r="C14" s="19"/>
      <c r="D14" s="156"/>
      <c r="E14" s="157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77"/>
      <c r="R14" s="190" t="str">
        <f t="shared" si="0"/>
        <v>-</v>
      </c>
      <c r="S14" s="184"/>
      <c r="T14" s="164" t="str">
        <f t="shared" si="1"/>
        <v>-</v>
      </c>
      <c r="U14" s="164"/>
      <c r="V14" s="164" t="str">
        <f t="shared" si="2"/>
        <v>-</v>
      </c>
      <c r="W14" s="164"/>
      <c r="X14" s="164" t="str">
        <f t="shared" si="3"/>
        <v>-</v>
      </c>
      <c r="Y14" s="164"/>
      <c r="Z14" s="166" t="str">
        <f t="shared" si="4"/>
        <v>-</v>
      </c>
      <c r="AA14" s="166"/>
      <c r="AB14" s="167" t="str">
        <f t="shared" si="5"/>
        <v>-</v>
      </c>
      <c r="AC14" s="186"/>
      <c r="AD14" s="187"/>
      <c r="AE14" s="184" t="str">
        <f t="shared" si="6"/>
        <v>-</v>
      </c>
      <c r="AF14" s="184"/>
      <c r="AG14" s="26" t="str">
        <f t="shared" si="7"/>
        <v>-</v>
      </c>
    </row>
    <row r="15" spans="1:33" ht="12.75">
      <c r="A15" s="28"/>
      <c r="B15" s="19"/>
      <c r="C15" s="19"/>
      <c r="D15" s="156"/>
      <c r="E15" s="157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77"/>
      <c r="R15" s="190" t="str">
        <f t="shared" si="0"/>
        <v>-</v>
      </c>
      <c r="S15" s="184"/>
      <c r="T15" s="164" t="str">
        <f t="shared" si="1"/>
        <v>-</v>
      </c>
      <c r="U15" s="164"/>
      <c r="V15" s="164" t="str">
        <f t="shared" si="2"/>
        <v>-</v>
      </c>
      <c r="W15" s="164"/>
      <c r="X15" s="164" t="str">
        <f t="shared" si="3"/>
        <v>-</v>
      </c>
      <c r="Y15" s="164"/>
      <c r="Z15" s="166" t="str">
        <f t="shared" si="4"/>
        <v>-</v>
      </c>
      <c r="AA15" s="166"/>
      <c r="AB15" s="167" t="str">
        <f t="shared" si="5"/>
        <v>-</v>
      </c>
      <c r="AC15" s="186"/>
      <c r="AD15" s="187"/>
      <c r="AE15" s="184" t="str">
        <f t="shared" si="6"/>
        <v>-</v>
      </c>
      <c r="AF15" s="184"/>
      <c r="AG15" s="26" t="str">
        <f t="shared" si="7"/>
        <v>-</v>
      </c>
    </row>
    <row r="16" spans="1:33" ht="12.75">
      <c r="A16" s="28"/>
      <c r="B16" s="19"/>
      <c r="C16" s="19"/>
      <c r="D16" s="156"/>
      <c r="E16" s="157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77"/>
      <c r="R16" s="190" t="str">
        <f t="shared" si="0"/>
        <v>-</v>
      </c>
      <c r="S16" s="184"/>
      <c r="T16" s="164" t="str">
        <f t="shared" si="1"/>
        <v>-</v>
      </c>
      <c r="U16" s="164"/>
      <c r="V16" s="164" t="str">
        <f t="shared" si="2"/>
        <v>-</v>
      </c>
      <c r="W16" s="164"/>
      <c r="X16" s="164" t="str">
        <f t="shared" si="3"/>
        <v>-</v>
      </c>
      <c r="Y16" s="164"/>
      <c r="Z16" s="166" t="str">
        <f t="shared" si="4"/>
        <v>-</v>
      </c>
      <c r="AA16" s="166"/>
      <c r="AB16" s="167" t="str">
        <f t="shared" si="5"/>
        <v>-</v>
      </c>
      <c r="AC16" s="186"/>
      <c r="AD16" s="187"/>
      <c r="AE16" s="184" t="str">
        <f t="shared" si="6"/>
        <v>-</v>
      </c>
      <c r="AF16" s="184"/>
      <c r="AG16" s="26" t="str">
        <f t="shared" si="7"/>
        <v>-</v>
      </c>
    </row>
    <row r="17" spans="1:33" ht="12.75">
      <c r="A17" s="28"/>
      <c r="B17" s="19"/>
      <c r="C17" s="19"/>
      <c r="D17" s="156"/>
      <c r="E17" s="157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77"/>
      <c r="R17" s="190" t="str">
        <f t="shared" si="0"/>
        <v>-</v>
      </c>
      <c r="S17" s="184"/>
      <c r="T17" s="164" t="str">
        <f t="shared" si="1"/>
        <v>-</v>
      </c>
      <c r="U17" s="164"/>
      <c r="V17" s="164" t="str">
        <f t="shared" si="2"/>
        <v>-</v>
      </c>
      <c r="W17" s="164"/>
      <c r="X17" s="164" t="str">
        <f t="shared" si="3"/>
        <v>-</v>
      </c>
      <c r="Y17" s="164"/>
      <c r="Z17" s="166" t="str">
        <f t="shared" si="4"/>
        <v>-</v>
      </c>
      <c r="AA17" s="166"/>
      <c r="AB17" s="167" t="str">
        <f t="shared" si="5"/>
        <v>-</v>
      </c>
      <c r="AC17" s="186"/>
      <c r="AD17" s="187"/>
      <c r="AE17" s="184" t="str">
        <f t="shared" si="6"/>
        <v>-</v>
      </c>
      <c r="AF17" s="184"/>
      <c r="AG17" s="26" t="str">
        <f t="shared" si="7"/>
        <v>-</v>
      </c>
    </row>
    <row r="18" spans="1:33" ht="13.5" thickBot="1">
      <c r="A18" s="78"/>
      <c r="B18" s="20"/>
      <c r="C18" s="20"/>
      <c r="D18" s="162"/>
      <c r="E18" s="17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79"/>
      <c r="R18" s="193" t="str">
        <f t="shared" si="0"/>
        <v>-</v>
      </c>
      <c r="S18" s="185"/>
      <c r="T18" s="154" t="str">
        <f t="shared" si="1"/>
        <v>-</v>
      </c>
      <c r="U18" s="154"/>
      <c r="V18" s="154" t="str">
        <f t="shared" si="2"/>
        <v>-</v>
      </c>
      <c r="W18" s="154"/>
      <c r="X18" s="154" t="str">
        <f t="shared" si="3"/>
        <v>-</v>
      </c>
      <c r="Y18" s="154"/>
      <c r="Z18" s="158" t="str">
        <f t="shared" si="4"/>
        <v>-</v>
      </c>
      <c r="AA18" s="158"/>
      <c r="AB18" s="159" t="str">
        <f t="shared" si="5"/>
        <v>-</v>
      </c>
      <c r="AC18" s="188"/>
      <c r="AD18" s="189"/>
      <c r="AE18" s="185" t="str">
        <f t="shared" si="6"/>
        <v>-</v>
      </c>
      <c r="AF18" s="185"/>
      <c r="AG18" s="27" t="str">
        <f t="shared" si="7"/>
        <v>-</v>
      </c>
    </row>
    <row r="19" ht="13.5" thickBot="1"/>
    <row r="20" spans="1:16" ht="13.5" thickBot="1">
      <c r="A20" s="39" t="s">
        <v>37</v>
      </c>
      <c r="B20" s="191"/>
      <c r="C20" s="191"/>
      <c r="D20" s="34"/>
      <c r="E20" s="34"/>
      <c r="I20" s="191"/>
      <c r="J20" s="191"/>
      <c r="K20" s="191"/>
      <c r="P20" s="36" t="s">
        <v>128</v>
      </c>
    </row>
    <row r="21" spans="1:16" ht="12.75">
      <c r="A21" s="21" t="s">
        <v>8</v>
      </c>
      <c r="B21" s="83" t="s">
        <v>21</v>
      </c>
      <c r="C21" s="14" t="s">
        <v>22</v>
      </c>
      <c r="D21" s="11" t="s">
        <v>33</v>
      </c>
      <c r="E21" s="182" t="s">
        <v>28</v>
      </c>
      <c r="F21" s="183"/>
      <c r="G21" s="206" t="s">
        <v>43</v>
      </c>
      <c r="H21" s="174"/>
      <c r="I21" s="174" t="s">
        <v>38</v>
      </c>
      <c r="J21" s="174"/>
      <c r="K21" s="175"/>
      <c r="P21" s="33" t="s">
        <v>125</v>
      </c>
    </row>
    <row r="22" spans="1:16" ht="12.75">
      <c r="A22" s="28"/>
      <c r="B22" s="81"/>
      <c r="C22" s="19"/>
      <c r="D22" s="19"/>
      <c r="E22" s="156"/>
      <c r="F22" s="145"/>
      <c r="G22" s="190" t="str">
        <f>+IF(E22=0,"-",D22/E22*7)</f>
        <v>-</v>
      </c>
      <c r="H22" s="184"/>
      <c r="I22" s="167" t="str">
        <f aca="true" t="shared" si="8" ref="I22:I27">+IF(SUM(B22:C22)=0,"-",(C22)/SUM(B22:C22))</f>
        <v>-</v>
      </c>
      <c r="J22" s="168"/>
      <c r="K22" s="176"/>
      <c r="P22" s="33" t="s">
        <v>126</v>
      </c>
    </row>
    <row r="23" spans="1:16" ht="12.75">
      <c r="A23" s="28"/>
      <c r="B23" s="81"/>
      <c r="C23" s="19"/>
      <c r="D23" s="19"/>
      <c r="E23" s="156"/>
      <c r="F23" s="145"/>
      <c r="G23" s="190" t="str">
        <f>+IF(F23=0,"-",D23/F23*7)</f>
        <v>-</v>
      </c>
      <c r="H23" s="184"/>
      <c r="I23" s="167" t="str">
        <f t="shared" si="8"/>
        <v>-</v>
      </c>
      <c r="J23" s="168"/>
      <c r="K23" s="176"/>
      <c r="P23" s="33" t="s">
        <v>127</v>
      </c>
    </row>
    <row r="24" spans="1:16" ht="12.75">
      <c r="A24" s="28"/>
      <c r="B24" s="81"/>
      <c r="C24" s="19"/>
      <c r="D24" s="19"/>
      <c r="E24" s="156"/>
      <c r="F24" s="145"/>
      <c r="G24" s="190" t="str">
        <f>+IF(F24=0,"-",D24/F24*7)</f>
        <v>-</v>
      </c>
      <c r="H24" s="184"/>
      <c r="I24" s="167" t="str">
        <f t="shared" si="8"/>
        <v>-</v>
      </c>
      <c r="J24" s="168"/>
      <c r="K24" s="176"/>
      <c r="P24" s="33" t="s">
        <v>131</v>
      </c>
    </row>
    <row r="25" spans="1:16" ht="12.75">
      <c r="A25" s="28"/>
      <c r="B25" s="81"/>
      <c r="C25" s="19"/>
      <c r="D25" s="19"/>
      <c r="E25" s="156"/>
      <c r="F25" s="145"/>
      <c r="G25" s="190" t="str">
        <f>+IF(F25=0,"-",D25/F25*7)</f>
        <v>-</v>
      </c>
      <c r="H25" s="184"/>
      <c r="I25" s="167" t="str">
        <f t="shared" si="8"/>
        <v>-</v>
      </c>
      <c r="J25" s="168"/>
      <c r="K25" s="176"/>
      <c r="P25" s="33" t="s">
        <v>129</v>
      </c>
    </row>
    <row r="26" spans="1:16" ht="12.75">
      <c r="A26" s="28"/>
      <c r="B26" s="81"/>
      <c r="C26" s="19"/>
      <c r="D26" s="19"/>
      <c r="E26" s="156"/>
      <c r="F26" s="145"/>
      <c r="G26" s="190" t="str">
        <f>+IF(F26=0,"-",D26/F26*7)</f>
        <v>-</v>
      </c>
      <c r="H26" s="184"/>
      <c r="I26" s="167" t="str">
        <f t="shared" si="8"/>
        <v>-</v>
      </c>
      <c r="J26" s="168"/>
      <c r="K26" s="176"/>
      <c r="P26" s="33" t="s">
        <v>130</v>
      </c>
    </row>
    <row r="27" spans="1:11" ht="13.5" thickBot="1">
      <c r="A27" s="78"/>
      <c r="B27" s="82"/>
      <c r="C27" s="20"/>
      <c r="D27" s="20"/>
      <c r="E27" s="162"/>
      <c r="F27" s="163"/>
      <c r="G27" s="193" t="str">
        <f>+IF(F27=0,"-",D27/F27*7)</f>
        <v>-</v>
      </c>
      <c r="H27" s="185"/>
      <c r="I27" s="159" t="str">
        <f t="shared" si="8"/>
        <v>-</v>
      </c>
      <c r="J27" s="160"/>
      <c r="K27" s="205"/>
    </row>
    <row r="28" ht="13.5" thickBot="1"/>
    <row r="29" spans="1:23" ht="13.5" thickBot="1">
      <c r="A29" s="39" t="s">
        <v>49</v>
      </c>
      <c r="R29" s="171" t="s">
        <v>48</v>
      </c>
      <c r="S29" s="172"/>
      <c r="T29" s="172"/>
      <c r="U29" s="172"/>
      <c r="V29" s="173"/>
      <c r="W29" s="35"/>
    </row>
    <row r="30" spans="1:41" ht="12.75">
      <c r="A30" s="13" t="s">
        <v>8</v>
      </c>
      <c r="B30" s="4" t="s">
        <v>9</v>
      </c>
      <c r="C30" s="5" t="s">
        <v>10</v>
      </c>
      <c r="D30" s="5" t="s">
        <v>11</v>
      </c>
      <c r="E30" s="5" t="s">
        <v>12</v>
      </c>
      <c r="F30" s="5" t="s">
        <v>13</v>
      </c>
      <c r="G30" s="6" t="s">
        <v>14</v>
      </c>
      <c r="H30" s="5" t="s">
        <v>15</v>
      </c>
      <c r="I30" s="9" t="s">
        <v>16</v>
      </c>
      <c r="J30" s="9" t="s">
        <v>18</v>
      </c>
      <c r="K30" s="10" t="s">
        <v>17</v>
      </c>
      <c r="L30" s="11" t="s">
        <v>19</v>
      </c>
      <c r="M30" s="5" t="s">
        <v>20</v>
      </c>
      <c r="N30" s="76" t="s">
        <v>23</v>
      </c>
      <c r="O30" s="11" t="s">
        <v>21</v>
      </c>
      <c r="P30" s="11" t="s">
        <v>22</v>
      </c>
      <c r="Q30" s="12" t="s">
        <v>24</v>
      </c>
      <c r="R30" s="4" t="s">
        <v>25</v>
      </c>
      <c r="S30" s="5" t="s">
        <v>26</v>
      </c>
      <c r="T30" s="6" t="s">
        <v>27</v>
      </c>
      <c r="U30" s="182" t="s">
        <v>28</v>
      </c>
      <c r="V30" s="183"/>
      <c r="W30" s="15" t="s">
        <v>50</v>
      </c>
      <c r="X30" s="7" t="s">
        <v>45</v>
      </c>
      <c r="Y30" s="174" t="s">
        <v>40</v>
      </c>
      <c r="Z30" s="174"/>
      <c r="AA30" s="174" t="s">
        <v>41</v>
      </c>
      <c r="AB30" s="174"/>
      <c r="AC30" s="174" t="s">
        <v>42</v>
      </c>
      <c r="AD30" s="174"/>
      <c r="AE30" s="174" t="s">
        <v>54</v>
      </c>
      <c r="AF30" s="174"/>
      <c r="AG30" s="174" t="s">
        <v>52</v>
      </c>
      <c r="AH30" s="174"/>
      <c r="AI30" s="179" t="s">
        <v>51</v>
      </c>
      <c r="AJ30" s="180"/>
      <c r="AK30" s="181"/>
      <c r="AL30" s="174" t="s">
        <v>55</v>
      </c>
      <c r="AM30" s="174"/>
      <c r="AN30" s="174" t="s">
        <v>53</v>
      </c>
      <c r="AO30" s="175"/>
    </row>
    <row r="31" spans="1:41" ht="12.75">
      <c r="A31" s="28"/>
      <c r="B31" s="8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77"/>
      <c r="R31" s="81"/>
      <c r="S31" s="19"/>
      <c r="T31" s="19"/>
      <c r="U31" s="156"/>
      <c r="V31" s="145"/>
      <c r="W31" s="16" t="str">
        <f aca="true" t="shared" si="9" ref="W31:W46">+IF(B31+I31+K31+L31=0,"-",B31+I31+K31+L31)</f>
        <v>-</v>
      </c>
      <c r="X31" s="3" t="str">
        <f aca="true" t="shared" si="10" ref="X31:X46">+IF(C31+D31+2*E31+3*F31=0,"-",C31+D31+2*E31+3*F31)</f>
        <v>-</v>
      </c>
      <c r="Y31" s="164" t="str">
        <f aca="true" t="shared" si="11" ref="Y31:Y46">+IF(B31=0,"-",C31/B31)</f>
        <v>-</v>
      </c>
      <c r="Z31" s="164"/>
      <c r="AA31" s="164" t="str">
        <f aca="true" t="shared" si="12" ref="AA31:AA46">+IF(B31+I31+K31=0,"-",(C31+I31+K31)/(B31+I31+K31))</f>
        <v>-</v>
      </c>
      <c r="AB31" s="164"/>
      <c r="AC31" s="164" t="str">
        <f aca="true" t="shared" si="13" ref="AC31:AC46">+IF(B31=0,"-",(C31+D31+2*E31+3*F31)/B31)</f>
        <v>-</v>
      </c>
      <c r="AD31" s="164"/>
      <c r="AE31" s="166" t="str">
        <f aca="true" t="shared" si="14" ref="AE31:AE46">+IF(R31+S31+T31=0,"-",(R31+S31)/(R31+S31+T31))</f>
        <v>-</v>
      </c>
      <c r="AF31" s="166"/>
      <c r="AG31" s="166" t="str">
        <f aca="true" t="shared" si="15" ref="AG31:AG46">+IF(O31+P31=0,"-",O31/(O31+P31))</f>
        <v>-</v>
      </c>
      <c r="AH31" s="166"/>
      <c r="AI31" s="167" t="str">
        <f aca="true" t="shared" si="16" ref="AI31:AI46">+IF(B31+I31+K31+L31=0,"-",(I31+K31)/(B31+I31+K31+L31))</f>
        <v>-</v>
      </c>
      <c r="AJ31" s="168"/>
      <c r="AK31" s="169"/>
      <c r="AL31" s="166" t="str">
        <f aca="true" t="shared" si="17" ref="AL31:AL46">+IF(B31+I31+K31+L31=0,"-",J31/(B31+I31+K31+L31))</f>
        <v>-</v>
      </c>
      <c r="AM31" s="166"/>
      <c r="AN31" s="164" t="str">
        <f aca="true" t="shared" si="18" ref="AN31:AN46">+IF(B31+I31+K31+L31=0,"-",Q31/(B31+I31+K31+L31))</f>
        <v>-</v>
      </c>
      <c r="AO31" s="165"/>
    </row>
    <row r="32" spans="1:41" ht="12.75">
      <c r="A32" s="28"/>
      <c r="B32" s="8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77"/>
      <c r="R32" s="81"/>
      <c r="S32" s="19"/>
      <c r="T32" s="19"/>
      <c r="U32" s="156"/>
      <c r="V32" s="145"/>
      <c r="W32" s="16" t="str">
        <f t="shared" si="9"/>
        <v>-</v>
      </c>
      <c r="X32" s="3" t="str">
        <f t="shared" si="10"/>
        <v>-</v>
      </c>
      <c r="Y32" s="164" t="str">
        <f t="shared" si="11"/>
        <v>-</v>
      </c>
      <c r="Z32" s="164"/>
      <c r="AA32" s="164" t="str">
        <f t="shared" si="12"/>
        <v>-</v>
      </c>
      <c r="AB32" s="164"/>
      <c r="AC32" s="164" t="str">
        <f t="shared" si="13"/>
        <v>-</v>
      </c>
      <c r="AD32" s="164"/>
      <c r="AE32" s="166" t="str">
        <f t="shared" si="14"/>
        <v>-</v>
      </c>
      <c r="AF32" s="166"/>
      <c r="AG32" s="166" t="str">
        <f t="shared" si="15"/>
        <v>-</v>
      </c>
      <c r="AH32" s="166"/>
      <c r="AI32" s="167" t="str">
        <f t="shared" si="16"/>
        <v>-</v>
      </c>
      <c r="AJ32" s="168"/>
      <c r="AK32" s="169"/>
      <c r="AL32" s="166" t="str">
        <f t="shared" si="17"/>
        <v>-</v>
      </c>
      <c r="AM32" s="166"/>
      <c r="AN32" s="164" t="str">
        <f t="shared" si="18"/>
        <v>-</v>
      </c>
      <c r="AO32" s="165"/>
    </row>
    <row r="33" spans="1:41" ht="12.75">
      <c r="A33" s="28"/>
      <c r="B33" s="8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77"/>
      <c r="R33" s="81"/>
      <c r="S33" s="19"/>
      <c r="T33" s="19"/>
      <c r="U33" s="156"/>
      <c r="V33" s="145"/>
      <c r="W33" s="16" t="str">
        <f t="shared" si="9"/>
        <v>-</v>
      </c>
      <c r="X33" s="3" t="str">
        <f t="shared" si="10"/>
        <v>-</v>
      </c>
      <c r="Y33" s="164" t="str">
        <f t="shared" si="11"/>
        <v>-</v>
      </c>
      <c r="Z33" s="164"/>
      <c r="AA33" s="164" t="str">
        <f t="shared" si="12"/>
        <v>-</v>
      </c>
      <c r="AB33" s="164"/>
      <c r="AC33" s="164" t="str">
        <f t="shared" si="13"/>
        <v>-</v>
      </c>
      <c r="AD33" s="164"/>
      <c r="AE33" s="166" t="str">
        <f t="shared" si="14"/>
        <v>-</v>
      </c>
      <c r="AF33" s="166"/>
      <c r="AG33" s="166" t="str">
        <f t="shared" si="15"/>
        <v>-</v>
      </c>
      <c r="AH33" s="166"/>
      <c r="AI33" s="167" t="str">
        <f t="shared" si="16"/>
        <v>-</v>
      </c>
      <c r="AJ33" s="168"/>
      <c r="AK33" s="169"/>
      <c r="AL33" s="166" t="str">
        <f t="shared" si="17"/>
        <v>-</v>
      </c>
      <c r="AM33" s="166"/>
      <c r="AN33" s="164" t="str">
        <f t="shared" si="18"/>
        <v>-</v>
      </c>
      <c r="AO33" s="165"/>
    </row>
    <row r="34" spans="1:41" ht="12.75">
      <c r="A34" s="28"/>
      <c r="B34" s="8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77"/>
      <c r="R34" s="81"/>
      <c r="S34" s="19"/>
      <c r="T34" s="19"/>
      <c r="U34" s="156"/>
      <c r="V34" s="145"/>
      <c r="W34" s="16" t="str">
        <f t="shared" si="9"/>
        <v>-</v>
      </c>
      <c r="X34" s="3" t="str">
        <f t="shared" si="10"/>
        <v>-</v>
      </c>
      <c r="Y34" s="164" t="str">
        <f t="shared" si="11"/>
        <v>-</v>
      </c>
      <c r="Z34" s="164"/>
      <c r="AA34" s="164" t="str">
        <f t="shared" si="12"/>
        <v>-</v>
      </c>
      <c r="AB34" s="164"/>
      <c r="AC34" s="164" t="str">
        <f t="shared" si="13"/>
        <v>-</v>
      </c>
      <c r="AD34" s="164"/>
      <c r="AE34" s="166" t="str">
        <f t="shared" si="14"/>
        <v>-</v>
      </c>
      <c r="AF34" s="166"/>
      <c r="AG34" s="166" t="str">
        <f t="shared" si="15"/>
        <v>-</v>
      </c>
      <c r="AH34" s="166"/>
      <c r="AI34" s="167" t="str">
        <f t="shared" si="16"/>
        <v>-</v>
      </c>
      <c r="AJ34" s="168"/>
      <c r="AK34" s="169"/>
      <c r="AL34" s="166" t="str">
        <f t="shared" si="17"/>
        <v>-</v>
      </c>
      <c r="AM34" s="166"/>
      <c r="AN34" s="164" t="str">
        <f t="shared" si="18"/>
        <v>-</v>
      </c>
      <c r="AO34" s="165"/>
    </row>
    <row r="35" spans="1:41" ht="12.75">
      <c r="A35" s="28"/>
      <c r="B35" s="8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77"/>
      <c r="R35" s="81"/>
      <c r="S35" s="19"/>
      <c r="T35" s="19"/>
      <c r="U35" s="156"/>
      <c r="V35" s="145"/>
      <c r="W35" s="16" t="str">
        <f t="shared" si="9"/>
        <v>-</v>
      </c>
      <c r="X35" s="3" t="str">
        <f t="shared" si="10"/>
        <v>-</v>
      </c>
      <c r="Y35" s="164" t="str">
        <f t="shared" si="11"/>
        <v>-</v>
      </c>
      <c r="Z35" s="164"/>
      <c r="AA35" s="164" t="str">
        <f t="shared" si="12"/>
        <v>-</v>
      </c>
      <c r="AB35" s="164"/>
      <c r="AC35" s="164" t="str">
        <f t="shared" si="13"/>
        <v>-</v>
      </c>
      <c r="AD35" s="164"/>
      <c r="AE35" s="166" t="str">
        <f t="shared" si="14"/>
        <v>-</v>
      </c>
      <c r="AF35" s="166"/>
      <c r="AG35" s="166" t="str">
        <f t="shared" si="15"/>
        <v>-</v>
      </c>
      <c r="AH35" s="166"/>
      <c r="AI35" s="167" t="str">
        <f t="shared" si="16"/>
        <v>-</v>
      </c>
      <c r="AJ35" s="168"/>
      <c r="AK35" s="169"/>
      <c r="AL35" s="166" t="str">
        <f t="shared" si="17"/>
        <v>-</v>
      </c>
      <c r="AM35" s="166"/>
      <c r="AN35" s="164" t="str">
        <f t="shared" si="18"/>
        <v>-</v>
      </c>
      <c r="AO35" s="165"/>
    </row>
    <row r="36" spans="1:41" ht="12.75">
      <c r="A36" s="28"/>
      <c r="B36" s="8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77"/>
      <c r="R36" s="81"/>
      <c r="S36" s="19"/>
      <c r="T36" s="19"/>
      <c r="U36" s="156"/>
      <c r="V36" s="145"/>
      <c r="W36" s="16" t="str">
        <f t="shared" si="9"/>
        <v>-</v>
      </c>
      <c r="X36" s="3" t="str">
        <f t="shared" si="10"/>
        <v>-</v>
      </c>
      <c r="Y36" s="164" t="str">
        <f t="shared" si="11"/>
        <v>-</v>
      </c>
      <c r="Z36" s="164"/>
      <c r="AA36" s="164" t="str">
        <f t="shared" si="12"/>
        <v>-</v>
      </c>
      <c r="AB36" s="164"/>
      <c r="AC36" s="164" t="str">
        <f t="shared" si="13"/>
        <v>-</v>
      </c>
      <c r="AD36" s="164"/>
      <c r="AE36" s="166" t="str">
        <f t="shared" si="14"/>
        <v>-</v>
      </c>
      <c r="AF36" s="166"/>
      <c r="AG36" s="166" t="str">
        <f t="shared" si="15"/>
        <v>-</v>
      </c>
      <c r="AH36" s="166"/>
      <c r="AI36" s="167" t="str">
        <f t="shared" si="16"/>
        <v>-</v>
      </c>
      <c r="AJ36" s="168"/>
      <c r="AK36" s="169"/>
      <c r="AL36" s="166" t="str">
        <f t="shared" si="17"/>
        <v>-</v>
      </c>
      <c r="AM36" s="166"/>
      <c r="AN36" s="164" t="str">
        <f t="shared" si="18"/>
        <v>-</v>
      </c>
      <c r="AO36" s="165"/>
    </row>
    <row r="37" spans="1:41" ht="12.75">
      <c r="A37" s="28"/>
      <c r="B37" s="8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77"/>
      <c r="R37" s="81"/>
      <c r="S37" s="19"/>
      <c r="T37" s="19"/>
      <c r="U37" s="156"/>
      <c r="V37" s="145"/>
      <c r="W37" s="16" t="str">
        <f t="shared" si="9"/>
        <v>-</v>
      </c>
      <c r="X37" s="3" t="str">
        <f t="shared" si="10"/>
        <v>-</v>
      </c>
      <c r="Y37" s="164" t="str">
        <f t="shared" si="11"/>
        <v>-</v>
      </c>
      <c r="Z37" s="164"/>
      <c r="AA37" s="164" t="str">
        <f t="shared" si="12"/>
        <v>-</v>
      </c>
      <c r="AB37" s="164"/>
      <c r="AC37" s="164" t="str">
        <f t="shared" si="13"/>
        <v>-</v>
      </c>
      <c r="AD37" s="164"/>
      <c r="AE37" s="166" t="str">
        <f t="shared" si="14"/>
        <v>-</v>
      </c>
      <c r="AF37" s="166"/>
      <c r="AG37" s="166" t="str">
        <f t="shared" si="15"/>
        <v>-</v>
      </c>
      <c r="AH37" s="166"/>
      <c r="AI37" s="167" t="str">
        <f t="shared" si="16"/>
        <v>-</v>
      </c>
      <c r="AJ37" s="168"/>
      <c r="AK37" s="169"/>
      <c r="AL37" s="166" t="str">
        <f t="shared" si="17"/>
        <v>-</v>
      </c>
      <c r="AM37" s="166"/>
      <c r="AN37" s="164" t="str">
        <f t="shared" si="18"/>
        <v>-</v>
      </c>
      <c r="AO37" s="165"/>
    </row>
    <row r="38" spans="1:41" ht="12.75">
      <c r="A38" s="28"/>
      <c r="B38" s="8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77"/>
      <c r="R38" s="81"/>
      <c r="S38" s="19"/>
      <c r="T38" s="19"/>
      <c r="U38" s="156"/>
      <c r="V38" s="145"/>
      <c r="W38" s="16" t="str">
        <f t="shared" si="9"/>
        <v>-</v>
      </c>
      <c r="X38" s="3" t="str">
        <f t="shared" si="10"/>
        <v>-</v>
      </c>
      <c r="Y38" s="164" t="str">
        <f t="shared" si="11"/>
        <v>-</v>
      </c>
      <c r="Z38" s="164"/>
      <c r="AA38" s="164" t="str">
        <f t="shared" si="12"/>
        <v>-</v>
      </c>
      <c r="AB38" s="164"/>
      <c r="AC38" s="164" t="str">
        <f t="shared" si="13"/>
        <v>-</v>
      </c>
      <c r="AD38" s="164"/>
      <c r="AE38" s="166" t="str">
        <f t="shared" si="14"/>
        <v>-</v>
      </c>
      <c r="AF38" s="166"/>
      <c r="AG38" s="166" t="str">
        <f t="shared" si="15"/>
        <v>-</v>
      </c>
      <c r="AH38" s="166"/>
      <c r="AI38" s="167" t="str">
        <f t="shared" si="16"/>
        <v>-</v>
      </c>
      <c r="AJ38" s="168"/>
      <c r="AK38" s="169"/>
      <c r="AL38" s="166" t="str">
        <f t="shared" si="17"/>
        <v>-</v>
      </c>
      <c r="AM38" s="166"/>
      <c r="AN38" s="164" t="str">
        <f t="shared" si="18"/>
        <v>-</v>
      </c>
      <c r="AO38" s="165"/>
    </row>
    <row r="39" spans="1:41" ht="12.75">
      <c r="A39" s="28"/>
      <c r="B39" s="8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77"/>
      <c r="R39" s="81"/>
      <c r="S39" s="19"/>
      <c r="T39" s="19"/>
      <c r="U39" s="156"/>
      <c r="V39" s="145"/>
      <c r="W39" s="16" t="str">
        <f t="shared" si="9"/>
        <v>-</v>
      </c>
      <c r="X39" s="3" t="str">
        <f t="shared" si="10"/>
        <v>-</v>
      </c>
      <c r="Y39" s="164" t="str">
        <f t="shared" si="11"/>
        <v>-</v>
      </c>
      <c r="Z39" s="164"/>
      <c r="AA39" s="164" t="str">
        <f t="shared" si="12"/>
        <v>-</v>
      </c>
      <c r="AB39" s="164"/>
      <c r="AC39" s="164" t="str">
        <f t="shared" si="13"/>
        <v>-</v>
      </c>
      <c r="AD39" s="164"/>
      <c r="AE39" s="166" t="str">
        <f t="shared" si="14"/>
        <v>-</v>
      </c>
      <c r="AF39" s="166"/>
      <c r="AG39" s="166" t="str">
        <f t="shared" si="15"/>
        <v>-</v>
      </c>
      <c r="AH39" s="166"/>
      <c r="AI39" s="167" t="str">
        <f t="shared" si="16"/>
        <v>-</v>
      </c>
      <c r="AJ39" s="168"/>
      <c r="AK39" s="169"/>
      <c r="AL39" s="166" t="str">
        <f t="shared" si="17"/>
        <v>-</v>
      </c>
      <c r="AM39" s="166"/>
      <c r="AN39" s="164" t="str">
        <f t="shared" si="18"/>
        <v>-</v>
      </c>
      <c r="AO39" s="165"/>
    </row>
    <row r="40" spans="1:41" ht="12.75">
      <c r="A40" s="28"/>
      <c r="B40" s="8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77"/>
      <c r="R40" s="81"/>
      <c r="S40" s="19"/>
      <c r="T40" s="19"/>
      <c r="U40" s="156"/>
      <c r="V40" s="145"/>
      <c r="W40" s="16" t="str">
        <f t="shared" si="9"/>
        <v>-</v>
      </c>
      <c r="X40" s="3" t="str">
        <f t="shared" si="10"/>
        <v>-</v>
      </c>
      <c r="Y40" s="164" t="str">
        <f t="shared" si="11"/>
        <v>-</v>
      </c>
      <c r="Z40" s="164"/>
      <c r="AA40" s="164" t="str">
        <f t="shared" si="12"/>
        <v>-</v>
      </c>
      <c r="AB40" s="164"/>
      <c r="AC40" s="164" t="str">
        <f t="shared" si="13"/>
        <v>-</v>
      </c>
      <c r="AD40" s="164"/>
      <c r="AE40" s="166" t="str">
        <f t="shared" si="14"/>
        <v>-</v>
      </c>
      <c r="AF40" s="166"/>
      <c r="AG40" s="166" t="str">
        <f t="shared" si="15"/>
        <v>-</v>
      </c>
      <c r="AH40" s="166"/>
      <c r="AI40" s="167" t="str">
        <f t="shared" si="16"/>
        <v>-</v>
      </c>
      <c r="AJ40" s="168"/>
      <c r="AK40" s="169"/>
      <c r="AL40" s="166" t="str">
        <f t="shared" si="17"/>
        <v>-</v>
      </c>
      <c r="AM40" s="166"/>
      <c r="AN40" s="164" t="str">
        <f t="shared" si="18"/>
        <v>-</v>
      </c>
      <c r="AO40" s="165"/>
    </row>
    <row r="41" spans="1:41" ht="12.75">
      <c r="A41" s="28"/>
      <c r="B41" s="8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77"/>
      <c r="R41" s="81"/>
      <c r="S41" s="19"/>
      <c r="T41" s="19"/>
      <c r="U41" s="156"/>
      <c r="V41" s="145"/>
      <c r="W41" s="16" t="str">
        <f t="shared" si="9"/>
        <v>-</v>
      </c>
      <c r="X41" s="3" t="str">
        <f t="shared" si="10"/>
        <v>-</v>
      </c>
      <c r="Y41" s="164" t="str">
        <f t="shared" si="11"/>
        <v>-</v>
      </c>
      <c r="Z41" s="164"/>
      <c r="AA41" s="164" t="str">
        <f t="shared" si="12"/>
        <v>-</v>
      </c>
      <c r="AB41" s="164"/>
      <c r="AC41" s="164" t="str">
        <f t="shared" si="13"/>
        <v>-</v>
      </c>
      <c r="AD41" s="164"/>
      <c r="AE41" s="166" t="str">
        <f t="shared" si="14"/>
        <v>-</v>
      </c>
      <c r="AF41" s="166"/>
      <c r="AG41" s="166" t="str">
        <f t="shared" si="15"/>
        <v>-</v>
      </c>
      <c r="AH41" s="166"/>
      <c r="AI41" s="167" t="str">
        <f t="shared" si="16"/>
        <v>-</v>
      </c>
      <c r="AJ41" s="168"/>
      <c r="AK41" s="169"/>
      <c r="AL41" s="166" t="str">
        <f t="shared" si="17"/>
        <v>-</v>
      </c>
      <c r="AM41" s="166"/>
      <c r="AN41" s="164" t="str">
        <f t="shared" si="18"/>
        <v>-</v>
      </c>
      <c r="AO41" s="165"/>
    </row>
    <row r="42" spans="1:41" ht="12.75">
      <c r="A42" s="28"/>
      <c r="B42" s="8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77"/>
      <c r="R42" s="81"/>
      <c r="S42" s="19"/>
      <c r="T42" s="19"/>
      <c r="U42" s="156"/>
      <c r="V42" s="145"/>
      <c r="W42" s="16" t="str">
        <f t="shared" si="9"/>
        <v>-</v>
      </c>
      <c r="X42" s="3" t="str">
        <f t="shared" si="10"/>
        <v>-</v>
      </c>
      <c r="Y42" s="164" t="str">
        <f t="shared" si="11"/>
        <v>-</v>
      </c>
      <c r="Z42" s="164"/>
      <c r="AA42" s="164" t="str">
        <f t="shared" si="12"/>
        <v>-</v>
      </c>
      <c r="AB42" s="164"/>
      <c r="AC42" s="164" t="str">
        <f t="shared" si="13"/>
        <v>-</v>
      </c>
      <c r="AD42" s="164"/>
      <c r="AE42" s="166" t="str">
        <f t="shared" si="14"/>
        <v>-</v>
      </c>
      <c r="AF42" s="166"/>
      <c r="AG42" s="166" t="str">
        <f t="shared" si="15"/>
        <v>-</v>
      </c>
      <c r="AH42" s="166"/>
      <c r="AI42" s="167" t="str">
        <f t="shared" si="16"/>
        <v>-</v>
      </c>
      <c r="AJ42" s="168"/>
      <c r="AK42" s="169"/>
      <c r="AL42" s="166" t="str">
        <f t="shared" si="17"/>
        <v>-</v>
      </c>
      <c r="AM42" s="166"/>
      <c r="AN42" s="164" t="str">
        <f t="shared" si="18"/>
        <v>-</v>
      </c>
      <c r="AO42" s="165"/>
    </row>
    <row r="43" spans="1:41" ht="12.75">
      <c r="A43" s="28"/>
      <c r="B43" s="8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77"/>
      <c r="R43" s="81"/>
      <c r="S43" s="19"/>
      <c r="T43" s="19"/>
      <c r="U43" s="156"/>
      <c r="V43" s="145"/>
      <c r="W43" s="16" t="str">
        <f t="shared" si="9"/>
        <v>-</v>
      </c>
      <c r="X43" s="3" t="str">
        <f t="shared" si="10"/>
        <v>-</v>
      </c>
      <c r="Y43" s="164" t="str">
        <f t="shared" si="11"/>
        <v>-</v>
      </c>
      <c r="Z43" s="164"/>
      <c r="AA43" s="164" t="str">
        <f t="shared" si="12"/>
        <v>-</v>
      </c>
      <c r="AB43" s="164"/>
      <c r="AC43" s="164" t="str">
        <f t="shared" si="13"/>
        <v>-</v>
      </c>
      <c r="AD43" s="164"/>
      <c r="AE43" s="166" t="str">
        <f t="shared" si="14"/>
        <v>-</v>
      </c>
      <c r="AF43" s="166"/>
      <c r="AG43" s="166" t="str">
        <f t="shared" si="15"/>
        <v>-</v>
      </c>
      <c r="AH43" s="166"/>
      <c r="AI43" s="167" t="str">
        <f t="shared" si="16"/>
        <v>-</v>
      </c>
      <c r="AJ43" s="168"/>
      <c r="AK43" s="169"/>
      <c r="AL43" s="166" t="str">
        <f t="shared" si="17"/>
        <v>-</v>
      </c>
      <c r="AM43" s="166"/>
      <c r="AN43" s="164" t="str">
        <f t="shared" si="18"/>
        <v>-</v>
      </c>
      <c r="AO43" s="165"/>
    </row>
    <row r="44" spans="1:41" ht="12.75">
      <c r="A44" s="28"/>
      <c r="B44" s="8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77"/>
      <c r="R44" s="81"/>
      <c r="S44" s="19"/>
      <c r="T44" s="19"/>
      <c r="U44" s="156"/>
      <c r="V44" s="145"/>
      <c r="W44" s="16" t="str">
        <f t="shared" si="9"/>
        <v>-</v>
      </c>
      <c r="X44" s="3" t="str">
        <f t="shared" si="10"/>
        <v>-</v>
      </c>
      <c r="Y44" s="164" t="str">
        <f t="shared" si="11"/>
        <v>-</v>
      </c>
      <c r="Z44" s="164"/>
      <c r="AA44" s="164" t="str">
        <f t="shared" si="12"/>
        <v>-</v>
      </c>
      <c r="AB44" s="164"/>
      <c r="AC44" s="164" t="str">
        <f t="shared" si="13"/>
        <v>-</v>
      </c>
      <c r="AD44" s="164"/>
      <c r="AE44" s="166" t="str">
        <f t="shared" si="14"/>
        <v>-</v>
      </c>
      <c r="AF44" s="166"/>
      <c r="AG44" s="166" t="str">
        <f t="shared" si="15"/>
        <v>-</v>
      </c>
      <c r="AH44" s="166"/>
      <c r="AI44" s="167" t="str">
        <f t="shared" si="16"/>
        <v>-</v>
      </c>
      <c r="AJ44" s="168"/>
      <c r="AK44" s="169"/>
      <c r="AL44" s="166" t="str">
        <f t="shared" si="17"/>
        <v>-</v>
      </c>
      <c r="AM44" s="166"/>
      <c r="AN44" s="164" t="str">
        <f t="shared" si="18"/>
        <v>-</v>
      </c>
      <c r="AO44" s="165"/>
    </row>
    <row r="45" spans="1:41" ht="12.75">
      <c r="A45" s="28"/>
      <c r="B45" s="8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77"/>
      <c r="R45" s="81"/>
      <c r="S45" s="19"/>
      <c r="T45" s="19"/>
      <c r="U45" s="156"/>
      <c r="V45" s="145"/>
      <c r="W45" s="16" t="str">
        <f t="shared" si="9"/>
        <v>-</v>
      </c>
      <c r="X45" s="3" t="str">
        <f t="shared" si="10"/>
        <v>-</v>
      </c>
      <c r="Y45" s="164" t="str">
        <f t="shared" si="11"/>
        <v>-</v>
      </c>
      <c r="Z45" s="164"/>
      <c r="AA45" s="164" t="str">
        <f t="shared" si="12"/>
        <v>-</v>
      </c>
      <c r="AB45" s="164"/>
      <c r="AC45" s="164" t="str">
        <f t="shared" si="13"/>
        <v>-</v>
      </c>
      <c r="AD45" s="164"/>
      <c r="AE45" s="166" t="str">
        <f t="shared" si="14"/>
        <v>-</v>
      </c>
      <c r="AF45" s="166"/>
      <c r="AG45" s="166" t="str">
        <f t="shared" si="15"/>
        <v>-</v>
      </c>
      <c r="AH45" s="166"/>
      <c r="AI45" s="167" t="str">
        <f t="shared" si="16"/>
        <v>-</v>
      </c>
      <c r="AJ45" s="168"/>
      <c r="AK45" s="169"/>
      <c r="AL45" s="166" t="str">
        <f t="shared" si="17"/>
        <v>-</v>
      </c>
      <c r="AM45" s="166"/>
      <c r="AN45" s="164" t="str">
        <f t="shared" si="18"/>
        <v>-</v>
      </c>
      <c r="AO45" s="165"/>
    </row>
    <row r="46" spans="1:41" ht="12.75">
      <c r="A46" s="28"/>
      <c r="B46" s="8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77"/>
      <c r="R46" s="81"/>
      <c r="S46" s="19"/>
      <c r="T46" s="19"/>
      <c r="U46" s="156"/>
      <c r="V46" s="145"/>
      <c r="W46" s="16" t="str">
        <f t="shared" si="9"/>
        <v>-</v>
      </c>
      <c r="X46" s="3" t="str">
        <f t="shared" si="10"/>
        <v>-</v>
      </c>
      <c r="Y46" s="164" t="str">
        <f t="shared" si="11"/>
        <v>-</v>
      </c>
      <c r="Z46" s="164"/>
      <c r="AA46" s="164" t="str">
        <f t="shared" si="12"/>
        <v>-</v>
      </c>
      <c r="AB46" s="164"/>
      <c r="AC46" s="164" t="str">
        <f t="shared" si="13"/>
        <v>-</v>
      </c>
      <c r="AD46" s="164"/>
      <c r="AE46" s="166" t="str">
        <f t="shared" si="14"/>
        <v>-</v>
      </c>
      <c r="AF46" s="166"/>
      <c r="AG46" s="166" t="str">
        <f t="shared" si="15"/>
        <v>-</v>
      </c>
      <c r="AH46" s="166"/>
      <c r="AI46" s="167" t="str">
        <f t="shared" si="16"/>
        <v>-</v>
      </c>
      <c r="AJ46" s="168"/>
      <c r="AK46" s="169"/>
      <c r="AL46" s="166" t="str">
        <f t="shared" si="17"/>
        <v>-</v>
      </c>
      <c r="AM46" s="166"/>
      <c r="AN46" s="164" t="str">
        <f t="shared" si="18"/>
        <v>-</v>
      </c>
      <c r="AO46" s="165"/>
    </row>
    <row r="47" spans="1:41" ht="12.75">
      <c r="A47" s="28"/>
      <c r="B47" s="8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77"/>
      <c r="R47" s="81"/>
      <c r="S47" s="19"/>
      <c r="T47" s="19"/>
      <c r="U47" s="156"/>
      <c r="V47" s="145"/>
      <c r="W47" s="16" t="str">
        <f aca="true" t="shared" si="19" ref="W47:W55">+IF(B47+I47+K47+L47=0,"-",B47+I47+K47+L47)</f>
        <v>-</v>
      </c>
      <c r="X47" s="3" t="str">
        <f aca="true" t="shared" si="20" ref="X47:X55">+IF(C47+D47+2*E47+3*F47=0,"-",C47+D47+2*E47+3*F47)</f>
        <v>-</v>
      </c>
      <c r="Y47" s="164" t="str">
        <f aca="true" t="shared" si="21" ref="Y47:Y55">+IF(B47=0,"-",C47/B47)</f>
        <v>-</v>
      </c>
      <c r="Z47" s="164"/>
      <c r="AA47" s="164" t="str">
        <f aca="true" t="shared" si="22" ref="AA47:AA55">+IF(B47+I47+K47=0,"-",(C47+I47+K47)/(B47+I47+K47))</f>
        <v>-</v>
      </c>
      <c r="AB47" s="164"/>
      <c r="AC47" s="164" t="str">
        <f aca="true" t="shared" si="23" ref="AC47:AC55">+IF(B47=0,"-",(C47+D47+2*E47+3*F47)/B47)</f>
        <v>-</v>
      </c>
      <c r="AD47" s="164"/>
      <c r="AE47" s="166" t="str">
        <f aca="true" t="shared" si="24" ref="AE47:AE55">+IF(R47+S47+T47=0,"-",(R47+S47)/(R47+S47+T47))</f>
        <v>-</v>
      </c>
      <c r="AF47" s="166"/>
      <c r="AG47" s="166" t="str">
        <f aca="true" t="shared" si="25" ref="AG47:AG55">+IF(O47+P47=0,"-",O47/(O47+P47))</f>
        <v>-</v>
      </c>
      <c r="AH47" s="166"/>
      <c r="AI47" s="167" t="str">
        <f aca="true" t="shared" si="26" ref="AI47:AI55">+IF(B47+I47+K47+L47=0,"-",(I47+K47)/(B47+I47+K47+L47))</f>
        <v>-</v>
      </c>
      <c r="AJ47" s="168"/>
      <c r="AK47" s="169"/>
      <c r="AL47" s="166" t="str">
        <f aca="true" t="shared" si="27" ref="AL47:AL55">+IF(B47+I47+K47+L47=0,"-",J47/(B47+I47+K47+L47))</f>
        <v>-</v>
      </c>
      <c r="AM47" s="166"/>
      <c r="AN47" s="164" t="str">
        <f aca="true" t="shared" si="28" ref="AN47:AN55">+IF(B47+I47+K47+L47=0,"-",Q47/(B47+I47+K47+L47))</f>
        <v>-</v>
      </c>
      <c r="AO47" s="165"/>
    </row>
    <row r="48" spans="1:41" ht="12.75">
      <c r="A48" s="28"/>
      <c r="B48" s="8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77"/>
      <c r="R48" s="81"/>
      <c r="S48" s="19"/>
      <c r="T48" s="19"/>
      <c r="U48" s="156"/>
      <c r="V48" s="145"/>
      <c r="W48" s="16" t="str">
        <f t="shared" si="19"/>
        <v>-</v>
      </c>
      <c r="X48" s="3" t="str">
        <f t="shared" si="20"/>
        <v>-</v>
      </c>
      <c r="Y48" s="164" t="str">
        <f t="shared" si="21"/>
        <v>-</v>
      </c>
      <c r="Z48" s="164"/>
      <c r="AA48" s="164" t="str">
        <f t="shared" si="22"/>
        <v>-</v>
      </c>
      <c r="AB48" s="164"/>
      <c r="AC48" s="164" t="str">
        <f t="shared" si="23"/>
        <v>-</v>
      </c>
      <c r="AD48" s="164"/>
      <c r="AE48" s="166" t="str">
        <f t="shared" si="24"/>
        <v>-</v>
      </c>
      <c r="AF48" s="166"/>
      <c r="AG48" s="166" t="str">
        <f t="shared" si="25"/>
        <v>-</v>
      </c>
      <c r="AH48" s="166"/>
      <c r="AI48" s="167" t="str">
        <f t="shared" si="26"/>
        <v>-</v>
      </c>
      <c r="AJ48" s="168"/>
      <c r="AK48" s="169"/>
      <c r="AL48" s="166" t="str">
        <f t="shared" si="27"/>
        <v>-</v>
      </c>
      <c r="AM48" s="166"/>
      <c r="AN48" s="164" t="str">
        <f t="shared" si="28"/>
        <v>-</v>
      </c>
      <c r="AO48" s="165"/>
    </row>
    <row r="49" spans="1:41" ht="12.75">
      <c r="A49" s="28"/>
      <c r="B49" s="8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77"/>
      <c r="R49" s="81"/>
      <c r="S49" s="19"/>
      <c r="T49" s="19"/>
      <c r="U49" s="156"/>
      <c r="V49" s="145"/>
      <c r="W49" s="16" t="str">
        <f t="shared" si="19"/>
        <v>-</v>
      </c>
      <c r="X49" s="3" t="str">
        <f t="shared" si="20"/>
        <v>-</v>
      </c>
      <c r="Y49" s="164" t="str">
        <f t="shared" si="21"/>
        <v>-</v>
      </c>
      <c r="Z49" s="164"/>
      <c r="AA49" s="164" t="str">
        <f t="shared" si="22"/>
        <v>-</v>
      </c>
      <c r="AB49" s="164"/>
      <c r="AC49" s="164" t="str">
        <f t="shared" si="23"/>
        <v>-</v>
      </c>
      <c r="AD49" s="164"/>
      <c r="AE49" s="166" t="str">
        <f t="shared" si="24"/>
        <v>-</v>
      </c>
      <c r="AF49" s="166"/>
      <c r="AG49" s="166" t="str">
        <f t="shared" si="25"/>
        <v>-</v>
      </c>
      <c r="AH49" s="166"/>
      <c r="AI49" s="167" t="str">
        <f t="shared" si="26"/>
        <v>-</v>
      </c>
      <c r="AJ49" s="168"/>
      <c r="AK49" s="169"/>
      <c r="AL49" s="166" t="str">
        <f t="shared" si="27"/>
        <v>-</v>
      </c>
      <c r="AM49" s="166"/>
      <c r="AN49" s="164" t="str">
        <f t="shared" si="28"/>
        <v>-</v>
      </c>
      <c r="AO49" s="165"/>
    </row>
    <row r="50" spans="1:41" ht="12.75">
      <c r="A50" s="28"/>
      <c r="B50" s="8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77"/>
      <c r="R50" s="81"/>
      <c r="S50" s="19"/>
      <c r="T50" s="19"/>
      <c r="U50" s="156"/>
      <c r="V50" s="145"/>
      <c r="W50" s="16" t="str">
        <f t="shared" si="19"/>
        <v>-</v>
      </c>
      <c r="X50" s="3" t="str">
        <f t="shared" si="20"/>
        <v>-</v>
      </c>
      <c r="Y50" s="164" t="str">
        <f t="shared" si="21"/>
        <v>-</v>
      </c>
      <c r="Z50" s="164"/>
      <c r="AA50" s="164" t="str">
        <f t="shared" si="22"/>
        <v>-</v>
      </c>
      <c r="AB50" s="164"/>
      <c r="AC50" s="164" t="str">
        <f t="shared" si="23"/>
        <v>-</v>
      </c>
      <c r="AD50" s="164"/>
      <c r="AE50" s="166" t="str">
        <f t="shared" si="24"/>
        <v>-</v>
      </c>
      <c r="AF50" s="166"/>
      <c r="AG50" s="166" t="str">
        <f t="shared" si="25"/>
        <v>-</v>
      </c>
      <c r="AH50" s="166"/>
      <c r="AI50" s="167" t="str">
        <f t="shared" si="26"/>
        <v>-</v>
      </c>
      <c r="AJ50" s="168"/>
      <c r="AK50" s="169"/>
      <c r="AL50" s="166" t="str">
        <f t="shared" si="27"/>
        <v>-</v>
      </c>
      <c r="AM50" s="166"/>
      <c r="AN50" s="164" t="str">
        <f t="shared" si="28"/>
        <v>-</v>
      </c>
      <c r="AO50" s="165"/>
    </row>
    <row r="51" spans="1:41" ht="12.75">
      <c r="A51" s="28"/>
      <c r="B51" s="8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77"/>
      <c r="R51" s="81"/>
      <c r="S51" s="19"/>
      <c r="T51" s="19"/>
      <c r="U51" s="156"/>
      <c r="V51" s="145"/>
      <c r="W51" s="16" t="str">
        <f t="shared" si="19"/>
        <v>-</v>
      </c>
      <c r="X51" s="3" t="str">
        <f t="shared" si="20"/>
        <v>-</v>
      </c>
      <c r="Y51" s="164" t="str">
        <f t="shared" si="21"/>
        <v>-</v>
      </c>
      <c r="Z51" s="164"/>
      <c r="AA51" s="164" t="str">
        <f t="shared" si="22"/>
        <v>-</v>
      </c>
      <c r="AB51" s="164"/>
      <c r="AC51" s="164" t="str">
        <f t="shared" si="23"/>
        <v>-</v>
      </c>
      <c r="AD51" s="164"/>
      <c r="AE51" s="166" t="str">
        <f t="shared" si="24"/>
        <v>-</v>
      </c>
      <c r="AF51" s="166"/>
      <c r="AG51" s="166" t="str">
        <f t="shared" si="25"/>
        <v>-</v>
      </c>
      <c r="AH51" s="166"/>
      <c r="AI51" s="167" t="str">
        <f t="shared" si="26"/>
        <v>-</v>
      </c>
      <c r="AJ51" s="168"/>
      <c r="AK51" s="169"/>
      <c r="AL51" s="166" t="str">
        <f t="shared" si="27"/>
        <v>-</v>
      </c>
      <c r="AM51" s="166"/>
      <c r="AN51" s="164" t="str">
        <f t="shared" si="28"/>
        <v>-</v>
      </c>
      <c r="AO51" s="165"/>
    </row>
    <row r="52" spans="1:41" ht="12.75">
      <c r="A52" s="28"/>
      <c r="B52" s="8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77"/>
      <c r="R52" s="81"/>
      <c r="S52" s="19"/>
      <c r="T52" s="19"/>
      <c r="U52" s="156"/>
      <c r="V52" s="145"/>
      <c r="W52" s="16" t="str">
        <f t="shared" si="19"/>
        <v>-</v>
      </c>
      <c r="X52" s="3" t="str">
        <f t="shared" si="20"/>
        <v>-</v>
      </c>
      <c r="Y52" s="164" t="str">
        <f t="shared" si="21"/>
        <v>-</v>
      </c>
      <c r="Z52" s="164"/>
      <c r="AA52" s="164" t="str">
        <f t="shared" si="22"/>
        <v>-</v>
      </c>
      <c r="AB52" s="164"/>
      <c r="AC52" s="164" t="str">
        <f t="shared" si="23"/>
        <v>-</v>
      </c>
      <c r="AD52" s="164"/>
      <c r="AE52" s="166" t="str">
        <f t="shared" si="24"/>
        <v>-</v>
      </c>
      <c r="AF52" s="166"/>
      <c r="AG52" s="166" t="str">
        <f t="shared" si="25"/>
        <v>-</v>
      </c>
      <c r="AH52" s="166"/>
      <c r="AI52" s="167" t="str">
        <f t="shared" si="26"/>
        <v>-</v>
      </c>
      <c r="AJ52" s="168"/>
      <c r="AK52" s="169"/>
      <c r="AL52" s="166" t="str">
        <f t="shared" si="27"/>
        <v>-</v>
      </c>
      <c r="AM52" s="166"/>
      <c r="AN52" s="164" t="str">
        <f t="shared" si="28"/>
        <v>-</v>
      </c>
      <c r="AO52" s="165"/>
    </row>
    <row r="53" spans="1:41" ht="12.75">
      <c r="A53" s="28"/>
      <c r="B53" s="8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77"/>
      <c r="R53" s="81"/>
      <c r="S53" s="19"/>
      <c r="T53" s="19"/>
      <c r="U53" s="156"/>
      <c r="V53" s="145"/>
      <c r="W53" s="16" t="str">
        <f t="shared" si="19"/>
        <v>-</v>
      </c>
      <c r="X53" s="3" t="str">
        <f t="shared" si="20"/>
        <v>-</v>
      </c>
      <c r="Y53" s="164" t="str">
        <f t="shared" si="21"/>
        <v>-</v>
      </c>
      <c r="Z53" s="164"/>
      <c r="AA53" s="164" t="str">
        <f t="shared" si="22"/>
        <v>-</v>
      </c>
      <c r="AB53" s="164"/>
      <c r="AC53" s="164" t="str">
        <f t="shared" si="23"/>
        <v>-</v>
      </c>
      <c r="AD53" s="164"/>
      <c r="AE53" s="166" t="str">
        <f t="shared" si="24"/>
        <v>-</v>
      </c>
      <c r="AF53" s="166"/>
      <c r="AG53" s="166" t="str">
        <f t="shared" si="25"/>
        <v>-</v>
      </c>
      <c r="AH53" s="166"/>
      <c r="AI53" s="167" t="str">
        <f t="shared" si="26"/>
        <v>-</v>
      </c>
      <c r="AJ53" s="168"/>
      <c r="AK53" s="169"/>
      <c r="AL53" s="166" t="str">
        <f t="shared" si="27"/>
        <v>-</v>
      </c>
      <c r="AM53" s="166"/>
      <c r="AN53" s="164" t="str">
        <f t="shared" si="28"/>
        <v>-</v>
      </c>
      <c r="AO53" s="165"/>
    </row>
    <row r="54" spans="1:41" ht="12.75">
      <c r="A54" s="28"/>
      <c r="B54" s="8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77"/>
      <c r="R54" s="81"/>
      <c r="S54" s="19"/>
      <c r="T54" s="19"/>
      <c r="U54" s="156"/>
      <c r="V54" s="145"/>
      <c r="W54" s="16" t="str">
        <f t="shared" si="19"/>
        <v>-</v>
      </c>
      <c r="X54" s="3" t="str">
        <f t="shared" si="20"/>
        <v>-</v>
      </c>
      <c r="Y54" s="164" t="str">
        <f t="shared" si="21"/>
        <v>-</v>
      </c>
      <c r="Z54" s="164"/>
      <c r="AA54" s="164" t="str">
        <f t="shared" si="22"/>
        <v>-</v>
      </c>
      <c r="AB54" s="164"/>
      <c r="AC54" s="164" t="str">
        <f t="shared" si="23"/>
        <v>-</v>
      </c>
      <c r="AD54" s="164"/>
      <c r="AE54" s="166" t="str">
        <f t="shared" si="24"/>
        <v>-</v>
      </c>
      <c r="AF54" s="166"/>
      <c r="AG54" s="166" t="str">
        <f t="shared" si="25"/>
        <v>-</v>
      </c>
      <c r="AH54" s="166"/>
      <c r="AI54" s="167" t="str">
        <f t="shared" si="26"/>
        <v>-</v>
      </c>
      <c r="AJ54" s="168"/>
      <c r="AK54" s="169"/>
      <c r="AL54" s="166" t="str">
        <f t="shared" si="27"/>
        <v>-</v>
      </c>
      <c r="AM54" s="166"/>
      <c r="AN54" s="164" t="str">
        <f t="shared" si="28"/>
        <v>-</v>
      </c>
      <c r="AO54" s="165"/>
    </row>
    <row r="55" spans="1:41" ht="13.5" thickBot="1">
      <c r="A55" s="78"/>
      <c r="B55" s="82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79"/>
      <c r="R55" s="82"/>
      <c r="S55" s="20"/>
      <c r="T55" s="20"/>
      <c r="U55" s="162"/>
      <c r="V55" s="163"/>
      <c r="W55" s="17" t="str">
        <f t="shared" si="19"/>
        <v>-</v>
      </c>
      <c r="X55" s="8" t="str">
        <f t="shared" si="20"/>
        <v>-</v>
      </c>
      <c r="Y55" s="154" t="str">
        <f t="shared" si="21"/>
        <v>-</v>
      </c>
      <c r="Z55" s="154"/>
      <c r="AA55" s="154" t="str">
        <f t="shared" si="22"/>
        <v>-</v>
      </c>
      <c r="AB55" s="154"/>
      <c r="AC55" s="154" t="str">
        <f t="shared" si="23"/>
        <v>-</v>
      </c>
      <c r="AD55" s="154"/>
      <c r="AE55" s="158" t="str">
        <f t="shared" si="24"/>
        <v>-</v>
      </c>
      <c r="AF55" s="158"/>
      <c r="AG55" s="158" t="str">
        <f t="shared" si="25"/>
        <v>-</v>
      </c>
      <c r="AH55" s="158"/>
      <c r="AI55" s="159" t="str">
        <f t="shared" si="26"/>
        <v>-</v>
      </c>
      <c r="AJ55" s="160"/>
      <c r="AK55" s="161"/>
      <c r="AL55" s="158" t="str">
        <f t="shared" si="27"/>
        <v>-</v>
      </c>
      <c r="AM55" s="158"/>
      <c r="AN55" s="154" t="str">
        <f t="shared" si="28"/>
        <v>-</v>
      </c>
      <c r="AO55" s="155"/>
    </row>
    <row r="1000" spans="53:60" ht="12.75">
      <c r="BA1000" s="45"/>
      <c r="BB1000" s="45"/>
      <c r="BC1000" s="45"/>
      <c r="BD1000" s="45"/>
      <c r="BE1000" s="46"/>
      <c r="BF1000" s="45"/>
      <c r="BG1000" s="47"/>
      <c r="BH1000" s="47"/>
    </row>
    <row r="1001" spans="53:60" ht="12.75">
      <c r="BA1001" s="48"/>
      <c r="BB1001" s="49"/>
      <c r="BC1001" s="50"/>
      <c r="BD1001" s="51"/>
      <c r="BE1001" s="52"/>
      <c r="BF1001" s="53"/>
      <c r="BG1001" s="51"/>
      <c r="BH1001" s="51"/>
    </row>
    <row r="1002" spans="53:60" ht="12.75">
      <c r="BA1002" s="48"/>
      <c r="BB1002" s="49"/>
      <c r="BC1002" s="50"/>
      <c r="BD1002" s="51"/>
      <c r="BE1002" s="52"/>
      <c r="BF1002" s="53"/>
      <c r="BG1002" s="51"/>
      <c r="BH1002" s="51"/>
    </row>
    <row r="1003" spans="53:60" ht="12.75">
      <c r="BA1003" s="48"/>
      <c r="BB1003" s="49"/>
      <c r="BC1003" s="50"/>
      <c r="BD1003" s="51"/>
      <c r="BE1003" s="52"/>
      <c r="BF1003" s="53"/>
      <c r="BG1003" s="51"/>
      <c r="BH1003" s="51"/>
    </row>
    <row r="1004" spans="53:60" ht="12.75">
      <c r="BA1004" s="48"/>
      <c r="BB1004" s="49"/>
      <c r="BC1004" s="50"/>
      <c r="BD1004" s="51"/>
      <c r="BE1004" s="52"/>
      <c r="BF1004" s="53"/>
      <c r="BG1004" s="51"/>
      <c r="BH1004" s="51"/>
    </row>
    <row r="1005" spans="53:60" ht="12.75">
      <c r="BA1005" s="48"/>
      <c r="BB1005" s="49"/>
      <c r="BC1005" s="50"/>
      <c r="BD1005" s="51"/>
      <c r="BE1005" s="52"/>
      <c r="BF1005" s="53"/>
      <c r="BG1005" s="51"/>
      <c r="BH1005" s="51"/>
    </row>
    <row r="1006" spans="53:60" ht="12.75">
      <c r="BA1006" s="48"/>
      <c r="BB1006" s="49"/>
      <c r="BC1006" s="50"/>
      <c r="BD1006" s="51"/>
      <c r="BE1006" s="52"/>
      <c r="BF1006" s="53"/>
      <c r="BG1006" s="51"/>
      <c r="BH1006" s="51"/>
    </row>
    <row r="1007" spans="53:60" ht="12.75">
      <c r="BA1007" s="48"/>
      <c r="BB1007" s="49"/>
      <c r="BC1007" s="50"/>
      <c r="BD1007" s="51"/>
      <c r="BE1007" s="52"/>
      <c r="BF1007" s="53"/>
      <c r="BG1007" s="51"/>
      <c r="BH1007" s="51"/>
    </row>
    <row r="1008" spans="53:60" ht="12.75">
      <c r="BA1008" s="48"/>
      <c r="BB1008" s="49"/>
      <c r="BC1008" s="50"/>
      <c r="BD1008" s="51"/>
      <c r="BE1008" s="52"/>
      <c r="BF1008" s="53"/>
      <c r="BG1008" s="51"/>
      <c r="BH1008" s="51"/>
    </row>
    <row r="1009" spans="53:60" ht="12.75">
      <c r="BA1009" s="48"/>
      <c r="BB1009" s="48"/>
      <c r="BC1009" s="50"/>
      <c r="BD1009" s="51"/>
      <c r="BE1009" s="52"/>
      <c r="BF1009" s="53"/>
      <c r="BG1009" s="51"/>
      <c r="BH1009" s="51"/>
    </row>
    <row r="1010" spans="53:60" ht="12.75">
      <c r="BA1010" s="48"/>
      <c r="BB1010" s="48"/>
      <c r="BC1010" s="50"/>
      <c r="BD1010" s="51"/>
      <c r="BE1010" s="52"/>
      <c r="BF1010" s="53"/>
      <c r="BG1010" s="51"/>
      <c r="BH1010" s="51"/>
    </row>
    <row r="1011" spans="53:60" ht="12.75">
      <c r="BA1011" s="48"/>
      <c r="BB1011" s="48"/>
      <c r="BC1011" s="50"/>
      <c r="BD1011" s="51"/>
      <c r="BE1011" s="52"/>
      <c r="BF1011" s="53"/>
      <c r="BG1011" s="51"/>
      <c r="BH1011" s="51"/>
    </row>
    <row r="1012" spans="53:60" ht="12.75">
      <c r="BA1012" s="48"/>
      <c r="BB1012" s="48"/>
      <c r="BC1012" s="50"/>
      <c r="BD1012" s="51"/>
      <c r="BE1012" s="52"/>
      <c r="BF1012" s="53"/>
      <c r="BG1012" s="51"/>
      <c r="BH1012" s="51"/>
    </row>
    <row r="1013" spans="53:60" ht="12.75">
      <c r="BA1013" s="48"/>
      <c r="BB1013" s="48"/>
      <c r="BC1013" s="50"/>
      <c r="BD1013" s="51"/>
      <c r="BE1013" s="52"/>
      <c r="BF1013" s="53"/>
      <c r="BG1013" s="51"/>
      <c r="BH1013" s="51"/>
    </row>
    <row r="1014" spans="53:60" ht="12.75">
      <c r="BA1014" s="48"/>
      <c r="BB1014" s="48"/>
      <c r="BC1014" s="50"/>
      <c r="BD1014" s="51"/>
      <c r="BE1014" s="52"/>
      <c r="BF1014" s="53"/>
      <c r="BG1014" s="51"/>
      <c r="BH1014" s="51"/>
    </row>
    <row r="1015" spans="53:60" ht="12.75">
      <c r="BA1015" s="48"/>
      <c r="BB1015" s="48"/>
      <c r="BC1015" s="50"/>
      <c r="BD1015" s="51"/>
      <c r="BE1015" s="52"/>
      <c r="BF1015" s="53"/>
      <c r="BG1015" s="51"/>
      <c r="BH1015" s="51"/>
    </row>
    <row r="1016" spans="53:60" ht="12.75">
      <c r="BA1016" s="48"/>
      <c r="BB1016" s="48"/>
      <c r="BC1016" s="50"/>
      <c r="BD1016" s="51"/>
      <c r="BE1016" s="52"/>
      <c r="BF1016" s="53"/>
      <c r="BG1016" s="51"/>
      <c r="BH1016" s="51"/>
    </row>
    <row r="1017" spans="53:60" ht="12.75">
      <c r="BA1017" s="48"/>
      <c r="BB1017" s="48"/>
      <c r="BC1017" s="50"/>
      <c r="BD1017" s="54"/>
      <c r="BE1017" s="52"/>
      <c r="BF1017" s="53"/>
      <c r="BG1017" s="54"/>
      <c r="BH1017" s="51"/>
    </row>
    <row r="1018" spans="53:60" ht="12.75">
      <c r="BA1018" s="48"/>
      <c r="BB1018" s="48"/>
      <c r="BC1018" s="50"/>
      <c r="BD1018" s="54"/>
      <c r="BE1018" s="52"/>
      <c r="BF1018" s="53"/>
      <c r="BG1018" s="54"/>
      <c r="BH1018" s="51"/>
    </row>
    <row r="1019" spans="53:60" ht="12.75">
      <c r="BA1019" s="48"/>
      <c r="BB1019" s="48"/>
      <c r="BC1019" s="50"/>
      <c r="BD1019" s="54"/>
      <c r="BE1019" s="52"/>
      <c r="BF1019" s="53"/>
      <c r="BG1019" s="54"/>
      <c r="BH1019" s="51"/>
    </row>
    <row r="1020" spans="53:60" ht="12.75">
      <c r="BA1020" s="48"/>
      <c r="BB1020" s="48"/>
      <c r="BC1020" s="50"/>
      <c r="BD1020" s="51"/>
      <c r="BE1020" s="52"/>
      <c r="BF1020" s="53"/>
      <c r="BG1020" s="51"/>
      <c r="BH1020" s="51"/>
    </row>
    <row r="1021" spans="53:60" ht="12.75">
      <c r="BA1021" s="48"/>
      <c r="BB1021" s="48"/>
      <c r="BC1021" s="50"/>
      <c r="BD1021" s="51"/>
      <c r="BE1021" s="52"/>
      <c r="BF1021" s="53"/>
      <c r="BG1021" s="51"/>
      <c r="BH1021" s="51"/>
    </row>
    <row r="1022" spans="53:60" ht="12.75">
      <c r="BA1022" s="48"/>
      <c r="BB1022" s="48"/>
      <c r="BC1022" s="50"/>
      <c r="BD1022" s="51"/>
      <c r="BE1022" s="52"/>
      <c r="BF1022" s="53"/>
      <c r="BG1022" s="51"/>
      <c r="BH1022" s="51"/>
    </row>
    <row r="1023" spans="53:60" ht="12.75">
      <c r="BA1023" s="48"/>
      <c r="BB1023" s="48"/>
      <c r="BC1023" s="50"/>
      <c r="BD1023" s="51"/>
      <c r="BE1023" s="52"/>
      <c r="BF1023" s="53"/>
      <c r="BG1023" s="51"/>
      <c r="BH1023" s="51"/>
    </row>
    <row r="1024" spans="53:60" ht="12.75">
      <c r="BA1024" s="48"/>
      <c r="BB1024" s="48"/>
      <c r="BC1024" s="50"/>
      <c r="BD1024" s="51"/>
      <c r="BE1024" s="52"/>
      <c r="BF1024" s="53"/>
      <c r="BG1024" s="51"/>
      <c r="BH1024" s="51"/>
    </row>
    <row r="1025" spans="53:60" ht="12.75">
      <c r="BA1025" s="48"/>
      <c r="BB1025" s="48"/>
      <c r="BC1025" s="50"/>
      <c r="BD1025" s="51"/>
      <c r="BE1025" s="52"/>
      <c r="BF1025" s="53"/>
      <c r="BG1025" s="51"/>
      <c r="BH1025" s="51"/>
    </row>
    <row r="1026" spans="53:60" ht="12.75">
      <c r="BA1026" s="48"/>
      <c r="BB1026" s="48"/>
      <c r="BC1026" s="50"/>
      <c r="BD1026" s="51"/>
      <c r="BE1026" s="52"/>
      <c r="BF1026" s="53"/>
      <c r="BG1026" s="51"/>
      <c r="BH1026" s="51"/>
    </row>
    <row r="1027" spans="53:60" ht="12.75">
      <c r="BA1027" s="48"/>
      <c r="BB1027" s="48"/>
      <c r="BC1027" s="50"/>
      <c r="BD1027" s="51"/>
      <c r="BE1027" s="52"/>
      <c r="BF1027" s="53"/>
      <c r="BG1027" s="51"/>
      <c r="BH1027" s="51"/>
    </row>
    <row r="1028" spans="53:60" ht="12.75">
      <c r="BA1028" s="48"/>
      <c r="BB1028" s="48"/>
      <c r="BC1028" s="50"/>
      <c r="BD1028" s="51"/>
      <c r="BE1028" s="52"/>
      <c r="BF1028" s="53"/>
      <c r="BG1028" s="51"/>
      <c r="BH1028" s="51"/>
    </row>
    <row r="1029" spans="53:60" ht="12.75">
      <c r="BA1029" s="48"/>
      <c r="BB1029" s="48"/>
      <c r="BC1029" s="50"/>
      <c r="BD1029" s="51"/>
      <c r="BE1029" s="52"/>
      <c r="BF1029" s="53"/>
      <c r="BG1029" s="51"/>
      <c r="BH1029" s="51"/>
    </row>
    <row r="1030" spans="53:60" ht="12.75">
      <c r="BA1030" s="48"/>
      <c r="BB1030" s="48"/>
      <c r="BC1030" s="50"/>
      <c r="BD1030" s="51"/>
      <c r="BE1030" s="52"/>
      <c r="BF1030" s="53"/>
      <c r="BG1030" s="51"/>
      <c r="BH1030" s="51"/>
    </row>
    <row r="1031" spans="53:60" ht="12.75">
      <c r="BA1031" s="48"/>
      <c r="BB1031" s="48"/>
      <c r="BC1031" s="50"/>
      <c r="BD1031" s="51"/>
      <c r="BE1031" s="52"/>
      <c r="BF1031" s="53"/>
      <c r="BG1031" s="51"/>
      <c r="BH1031" s="51"/>
    </row>
    <row r="1032" spans="53:60" ht="12.75">
      <c r="BA1032" s="48"/>
      <c r="BB1032" s="48"/>
      <c r="BC1032" s="50"/>
      <c r="BD1032" s="51"/>
      <c r="BE1032" s="52"/>
      <c r="BF1032" s="53"/>
      <c r="BG1032" s="51"/>
      <c r="BH1032" s="51"/>
    </row>
    <row r="1033" spans="53:60" ht="12.75">
      <c r="BA1033" s="48"/>
      <c r="BB1033" s="48"/>
      <c r="BC1033" s="50"/>
      <c r="BD1033" s="51"/>
      <c r="BE1033" s="52"/>
      <c r="BF1033" s="53"/>
      <c r="BG1033" s="51"/>
      <c r="BH1033" s="51"/>
    </row>
    <row r="1034" spans="53:60" ht="12.75">
      <c r="BA1034" s="48"/>
      <c r="BB1034" s="48"/>
      <c r="BC1034" s="50"/>
      <c r="BD1034" s="51"/>
      <c r="BE1034" s="52"/>
      <c r="BF1034" s="53"/>
      <c r="BG1034" s="51"/>
      <c r="BH1034" s="51"/>
    </row>
    <row r="1035" spans="53:60" ht="12.75">
      <c r="BA1035" s="48"/>
      <c r="BB1035" s="48"/>
      <c r="BC1035" s="50"/>
      <c r="BD1035" s="51"/>
      <c r="BE1035" s="52"/>
      <c r="BF1035" s="53"/>
      <c r="BG1035" s="51"/>
      <c r="BH1035" s="51"/>
    </row>
    <row r="1036" spans="53:60" ht="12.75">
      <c r="BA1036" s="48"/>
      <c r="BB1036" s="48"/>
      <c r="BC1036" s="50"/>
      <c r="BD1036" s="51"/>
      <c r="BE1036" s="52"/>
      <c r="BF1036" s="53"/>
      <c r="BG1036" s="51"/>
      <c r="BH1036" s="51"/>
    </row>
    <row r="1037" spans="53:60" ht="12.75">
      <c r="BA1037" s="48"/>
      <c r="BB1037" s="48"/>
      <c r="BC1037" s="50"/>
      <c r="BD1037" s="51"/>
      <c r="BE1037" s="52"/>
      <c r="BF1037" s="53"/>
      <c r="BG1037" s="51"/>
      <c r="BH1037" s="51"/>
    </row>
    <row r="1038" spans="53:60" ht="12.75">
      <c r="BA1038" s="48"/>
      <c r="BB1038" s="48"/>
      <c r="BC1038" s="50"/>
      <c r="BD1038" s="51"/>
      <c r="BE1038" s="52"/>
      <c r="BF1038" s="53"/>
      <c r="BG1038" s="51"/>
      <c r="BH1038" s="51"/>
    </row>
    <row r="1039" spans="53:60" ht="12.75">
      <c r="BA1039" s="48"/>
      <c r="BB1039" s="48"/>
      <c r="BC1039" s="50"/>
      <c r="BD1039" s="51"/>
      <c r="BE1039" s="52"/>
      <c r="BF1039" s="53"/>
      <c r="BG1039" s="51"/>
      <c r="BH1039" s="51"/>
    </row>
    <row r="1040" spans="53:60" ht="12.75">
      <c r="BA1040" s="48"/>
      <c r="BB1040" s="48"/>
      <c r="BC1040" s="50"/>
      <c r="BD1040" s="51"/>
      <c r="BE1040" s="52"/>
      <c r="BF1040" s="53"/>
      <c r="BG1040" s="51"/>
      <c r="BH1040" s="51"/>
    </row>
    <row r="1041" spans="53:60" ht="12.75">
      <c r="BA1041" s="48"/>
      <c r="BB1041" s="48"/>
      <c r="BC1041" s="50"/>
      <c r="BD1041" s="51"/>
      <c r="BE1041" s="52"/>
      <c r="BF1041" s="53"/>
      <c r="BG1041" s="51"/>
      <c r="BH1041" s="51"/>
    </row>
    <row r="1042" spans="53:60" ht="12.75">
      <c r="BA1042" s="48"/>
      <c r="BB1042" s="48"/>
      <c r="BC1042" s="50"/>
      <c r="BD1042" s="51"/>
      <c r="BE1042" s="52"/>
      <c r="BF1042" s="53"/>
      <c r="BG1042" s="51"/>
      <c r="BH1042" s="51"/>
    </row>
    <row r="1043" spans="53:60" ht="12.75">
      <c r="BA1043" s="48"/>
      <c r="BB1043" s="48"/>
      <c r="BC1043" s="50"/>
      <c r="BD1043" s="51"/>
      <c r="BE1043" s="52"/>
      <c r="BF1043" s="53"/>
      <c r="BG1043" s="51"/>
      <c r="BH1043" s="51"/>
    </row>
    <row r="1044" spans="53:60" ht="12.75">
      <c r="BA1044" s="48"/>
      <c r="BB1044" s="48"/>
      <c r="BC1044" s="50"/>
      <c r="BD1044" s="51"/>
      <c r="BE1044" s="52"/>
      <c r="BF1044" s="53"/>
      <c r="BG1044" s="51"/>
      <c r="BH1044" s="51"/>
    </row>
    <row r="1045" spans="53:60" ht="12.75">
      <c r="BA1045" s="48"/>
      <c r="BB1045" s="48"/>
      <c r="BC1045" s="50"/>
      <c r="BD1045" s="51"/>
      <c r="BE1045" s="52"/>
      <c r="BF1045" s="53"/>
      <c r="BG1045" s="51"/>
      <c r="BH1045" s="51"/>
    </row>
    <row r="1046" spans="53:60" ht="12.75">
      <c r="BA1046" s="48"/>
      <c r="BB1046" s="48"/>
      <c r="BC1046" s="50"/>
      <c r="BD1046" s="51"/>
      <c r="BE1046" s="52"/>
      <c r="BF1046" s="53"/>
      <c r="BG1046" s="51"/>
      <c r="BH1046" s="51"/>
    </row>
    <row r="1047" spans="53:60" ht="12.75">
      <c r="BA1047" s="48"/>
      <c r="BB1047" s="48"/>
      <c r="BC1047" s="50"/>
      <c r="BD1047" s="51"/>
      <c r="BE1047" s="52"/>
      <c r="BF1047" s="53"/>
      <c r="BG1047" s="51"/>
      <c r="BH1047" s="51"/>
    </row>
    <row r="1048" spans="53:60" ht="12.75">
      <c r="BA1048" s="48"/>
      <c r="BB1048" s="48"/>
      <c r="BC1048" s="50"/>
      <c r="BD1048" s="51"/>
      <c r="BE1048" s="52"/>
      <c r="BF1048" s="53"/>
      <c r="BG1048" s="51"/>
      <c r="BH1048" s="51"/>
    </row>
    <row r="1049" spans="53:60" ht="12.75">
      <c r="BA1049" s="48"/>
      <c r="BB1049" s="48"/>
      <c r="BC1049" s="50"/>
      <c r="BD1049" s="51"/>
      <c r="BE1049" s="52"/>
      <c r="BF1049" s="53"/>
      <c r="BG1049" s="51"/>
      <c r="BH1049" s="51"/>
    </row>
    <row r="1050" spans="53:60" ht="12.75">
      <c r="BA1050" s="48"/>
      <c r="BB1050" s="48"/>
      <c r="BC1050" s="50"/>
      <c r="BD1050" s="51"/>
      <c r="BE1050" s="52"/>
      <c r="BF1050" s="53"/>
      <c r="BG1050" s="51"/>
      <c r="BH1050" s="51"/>
    </row>
    <row r="1051" spans="53:60" ht="12.75">
      <c r="BA1051" s="48"/>
      <c r="BB1051" s="48"/>
      <c r="BC1051" s="50"/>
      <c r="BD1051" s="51"/>
      <c r="BE1051" s="52"/>
      <c r="BF1051" s="53"/>
      <c r="BG1051" s="51"/>
      <c r="BH1051" s="51"/>
    </row>
    <row r="1052" spans="53:60" ht="12.75">
      <c r="BA1052" s="48"/>
      <c r="BB1052" s="48"/>
      <c r="BC1052" s="50"/>
      <c r="BD1052" s="51"/>
      <c r="BE1052" s="52"/>
      <c r="BF1052" s="53"/>
      <c r="BG1052" s="51"/>
      <c r="BH1052" s="51"/>
    </row>
    <row r="1053" spans="53:60" ht="12.75">
      <c r="BA1053" s="48"/>
      <c r="BB1053" s="48"/>
      <c r="BC1053" s="50"/>
      <c r="BD1053" s="51"/>
      <c r="BE1053" s="52"/>
      <c r="BF1053" s="53"/>
      <c r="BG1053" s="51"/>
      <c r="BH1053" s="51"/>
    </row>
    <row r="1054" spans="53:60" ht="12.75">
      <c r="BA1054" s="48"/>
      <c r="BB1054" s="48"/>
      <c r="BC1054" s="50"/>
      <c r="BD1054" s="51"/>
      <c r="BE1054" s="52"/>
      <c r="BF1054" s="53"/>
      <c r="BG1054" s="51"/>
      <c r="BH1054" s="51"/>
    </row>
    <row r="1055" spans="53:60" ht="12.75">
      <c r="BA1055" s="48"/>
      <c r="BB1055" s="48"/>
      <c r="BC1055" s="50"/>
      <c r="BD1055" s="51"/>
      <c r="BE1055" s="52"/>
      <c r="BF1055" s="53"/>
      <c r="BG1055" s="51"/>
      <c r="BH1055" s="51"/>
    </row>
    <row r="1056" spans="53:60" ht="12.75">
      <c r="BA1056" s="48"/>
      <c r="BB1056" s="48"/>
      <c r="BC1056" s="50"/>
      <c r="BD1056" s="51"/>
      <c r="BE1056" s="52"/>
      <c r="BF1056" s="53"/>
      <c r="BG1056" s="51"/>
      <c r="BH1056" s="51"/>
    </row>
    <row r="1057" spans="53:60" ht="12.75">
      <c r="BA1057" s="48"/>
      <c r="BB1057" s="48"/>
      <c r="BC1057" s="50"/>
      <c r="BD1057" s="51"/>
      <c r="BE1057" s="52"/>
      <c r="BF1057" s="53"/>
      <c r="BG1057" s="51"/>
      <c r="BH1057" s="51"/>
    </row>
    <row r="1058" spans="53:60" ht="12.75">
      <c r="BA1058" s="48"/>
      <c r="BB1058" s="48"/>
      <c r="BC1058" s="50"/>
      <c r="BD1058" s="51"/>
      <c r="BE1058" s="52"/>
      <c r="BF1058" s="53"/>
      <c r="BG1058" s="51"/>
      <c r="BH1058" s="51"/>
    </row>
    <row r="1059" spans="53:60" ht="12.75">
      <c r="BA1059" s="48"/>
      <c r="BB1059" s="48"/>
      <c r="BC1059" s="50"/>
      <c r="BD1059" s="51"/>
      <c r="BE1059" s="52"/>
      <c r="BF1059" s="53"/>
      <c r="BG1059" s="51"/>
      <c r="BH1059" s="51"/>
    </row>
    <row r="1060" spans="53:60" ht="12.75">
      <c r="BA1060" s="48"/>
      <c r="BB1060" s="48"/>
      <c r="BC1060" s="50"/>
      <c r="BD1060" s="51"/>
      <c r="BE1060" s="52"/>
      <c r="BF1060" s="53"/>
      <c r="BG1060" s="51"/>
      <c r="BH1060" s="51"/>
    </row>
    <row r="1061" spans="53:60" ht="12.75">
      <c r="BA1061" s="48"/>
      <c r="BB1061" s="48"/>
      <c r="BC1061" s="50"/>
      <c r="BD1061" s="51"/>
      <c r="BE1061" s="52"/>
      <c r="BF1061" s="53"/>
      <c r="BG1061" s="51"/>
      <c r="BH1061" s="51"/>
    </row>
    <row r="1062" spans="53:60" ht="12.75">
      <c r="BA1062" s="48"/>
      <c r="BB1062" s="48"/>
      <c r="BC1062" s="50"/>
      <c r="BD1062" s="51"/>
      <c r="BE1062" s="52"/>
      <c r="BF1062" s="53"/>
      <c r="BG1062" s="51"/>
      <c r="BH1062" s="51"/>
    </row>
    <row r="1063" spans="53:60" ht="12.75">
      <c r="BA1063" s="48"/>
      <c r="BB1063" s="48"/>
      <c r="BC1063" s="50"/>
      <c r="BD1063" s="51"/>
      <c r="BE1063" s="52"/>
      <c r="BF1063" s="53"/>
      <c r="BG1063" s="51"/>
      <c r="BH1063" s="51"/>
    </row>
    <row r="1064" spans="53:60" ht="12.75">
      <c r="BA1064" s="48"/>
      <c r="BB1064" s="48"/>
      <c r="BC1064" s="50"/>
      <c r="BD1064" s="51"/>
      <c r="BE1064" s="52"/>
      <c r="BF1064" s="53"/>
      <c r="BG1064" s="51"/>
      <c r="BH1064" s="51"/>
    </row>
    <row r="1065" spans="53:60" ht="12.75">
      <c r="BA1065" s="48"/>
      <c r="BB1065" s="48"/>
      <c r="BC1065" s="50"/>
      <c r="BD1065" s="51"/>
      <c r="BE1065" s="52"/>
      <c r="BF1065" s="53"/>
      <c r="BG1065" s="51"/>
      <c r="BH1065" s="51"/>
    </row>
    <row r="1066" spans="53:60" ht="12.75">
      <c r="BA1066" s="48"/>
      <c r="BB1066" s="48"/>
      <c r="BC1066" s="50"/>
      <c r="BD1066" s="51"/>
      <c r="BE1066" s="52"/>
      <c r="BF1066" s="53"/>
      <c r="BG1066" s="51"/>
      <c r="BH1066" s="51"/>
    </row>
    <row r="1067" spans="53:60" ht="12.75">
      <c r="BA1067" s="48"/>
      <c r="BB1067" s="48"/>
      <c r="BC1067" s="50"/>
      <c r="BD1067" s="51"/>
      <c r="BE1067" s="52"/>
      <c r="BF1067" s="53"/>
      <c r="BG1067" s="51"/>
      <c r="BH1067" s="51"/>
    </row>
    <row r="1068" spans="53:60" ht="12.75">
      <c r="BA1068" s="48"/>
      <c r="BB1068" s="48"/>
      <c r="BC1068" s="50"/>
      <c r="BD1068" s="51"/>
      <c r="BE1068" s="52"/>
      <c r="BF1068" s="53"/>
      <c r="BG1068" s="51"/>
      <c r="BH1068" s="51"/>
    </row>
    <row r="1069" spans="53:60" ht="12.75">
      <c r="BA1069" s="48"/>
      <c r="BB1069" s="48"/>
      <c r="BC1069" s="50"/>
      <c r="BD1069" s="51"/>
      <c r="BE1069" s="52"/>
      <c r="BF1069" s="53"/>
      <c r="BG1069" s="51"/>
      <c r="BH1069" s="51"/>
    </row>
    <row r="1070" spans="53:60" ht="12.75">
      <c r="BA1070" s="48"/>
      <c r="BB1070" s="48"/>
      <c r="BC1070" s="50"/>
      <c r="BD1070" s="51"/>
      <c r="BE1070" s="52"/>
      <c r="BF1070" s="53"/>
      <c r="BG1070" s="51"/>
      <c r="BH1070" s="51"/>
    </row>
    <row r="1071" spans="53:60" ht="12.75">
      <c r="BA1071" s="48"/>
      <c r="BB1071" s="48"/>
      <c r="BC1071" s="50"/>
      <c r="BD1071" s="51"/>
      <c r="BE1071" s="52"/>
      <c r="BF1071" s="53"/>
      <c r="BG1071" s="51"/>
      <c r="BH1071" s="51"/>
    </row>
    <row r="1072" spans="53:60" ht="12.75">
      <c r="BA1072" s="48"/>
      <c r="BB1072" s="48"/>
      <c r="BC1072" s="50"/>
      <c r="BD1072" s="51"/>
      <c r="BE1072" s="52"/>
      <c r="BF1072" s="53"/>
      <c r="BG1072" s="51"/>
      <c r="BH1072" s="51"/>
    </row>
    <row r="1073" spans="53:60" ht="12.75">
      <c r="BA1073" s="48"/>
      <c r="BB1073" s="48"/>
      <c r="BC1073" s="50"/>
      <c r="BD1073" s="51"/>
      <c r="BE1073" s="52"/>
      <c r="BF1073" s="53"/>
      <c r="BG1073" s="51"/>
      <c r="BH1073" s="51"/>
    </row>
    <row r="1074" spans="53:60" ht="12.75">
      <c r="BA1074" s="48"/>
      <c r="BB1074" s="48"/>
      <c r="BC1074" s="50"/>
      <c r="BD1074" s="51"/>
      <c r="BE1074" s="52"/>
      <c r="BF1074" s="53"/>
      <c r="BG1074" s="51"/>
      <c r="BH1074" s="51"/>
    </row>
    <row r="1075" spans="53:60" ht="12.75">
      <c r="BA1075" s="48"/>
      <c r="BB1075" s="48"/>
      <c r="BC1075" s="50"/>
      <c r="BD1075" s="51"/>
      <c r="BE1075" s="52"/>
      <c r="BF1075" s="53"/>
      <c r="BG1075" s="51"/>
      <c r="BH1075" s="51"/>
    </row>
    <row r="1076" spans="53:60" ht="12.75">
      <c r="BA1076" s="48"/>
      <c r="BB1076" s="48"/>
      <c r="BC1076" s="50"/>
      <c r="BD1076" s="51"/>
      <c r="BE1076" s="52"/>
      <c r="BF1076" s="53"/>
      <c r="BG1076" s="51"/>
      <c r="BH1076" s="51"/>
    </row>
    <row r="1077" spans="53:60" ht="12.75">
      <c r="BA1077" s="48"/>
      <c r="BB1077" s="48"/>
      <c r="BC1077" s="50"/>
      <c r="BD1077" s="51"/>
      <c r="BE1077" s="52"/>
      <c r="BF1077" s="53"/>
      <c r="BG1077" s="51"/>
      <c r="BH1077" s="51"/>
    </row>
    <row r="1078" spans="53:60" ht="12.75">
      <c r="BA1078" s="48"/>
      <c r="BB1078" s="48"/>
      <c r="BC1078" s="50"/>
      <c r="BD1078" s="51"/>
      <c r="BE1078" s="52"/>
      <c r="BF1078" s="53"/>
      <c r="BG1078" s="51"/>
      <c r="BH1078" s="51"/>
    </row>
    <row r="1079" spans="53:60" ht="12.75">
      <c r="BA1079" s="48"/>
      <c r="BB1079" s="48"/>
      <c r="BC1079" s="50"/>
      <c r="BD1079" s="51"/>
      <c r="BE1079" s="52"/>
      <c r="BF1079" s="53"/>
      <c r="BG1079" s="51"/>
      <c r="BH1079" s="51"/>
    </row>
    <row r="1080" spans="53:60" ht="12.75">
      <c r="BA1080" s="48"/>
      <c r="BB1080" s="48"/>
      <c r="BC1080" s="50"/>
      <c r="BD1080" s="51"/>
      <c r="BE1080" s="52"/>
      <c r="BF1080" s="53"/>
      <c r="BG1080" s="51"/>
      <c r="BH1080" s="51"/>
    </row>
    <row r="1081" spans="53:60" ht="12.75">
      <c r="BA1081" s="48"/>
      <c r="BB1081" s="48"/>
      <c r="BC1081" s="50"/>
      <c r="BD1081" s="51"/>
      <c r="BE1081" s="52"/>
      <c r="BF1081" s="53"/>
      <c r="BG1081" s="51"/>
      <c r="BH1081" s="51"/>
    </row>
    <row r="1082" spans="53:60" ht="12.75">
      <c r="BA1082" s="48"/>
      <c r="BB1082" s="48"/>
      <c r="BC1082" s="50"/>
      <c r="BD1082" s="51"/>
      <c r="BE1082" s="52"/>
      <c r="BF1082" s="53"/>
      <c r="BG1082" s="51"/>
      <c r="BH1082" s="51"/>
    </row>
    <row r="1083" spans="53:60" ht="12.75">
      <c r="BA1083" s="48"/>
      <c r="BB1083" s="48"/>
      <c r="BC1083" s="50"/>
      <c r="BD1083" s="51"/>
      <c r="BE1083" s="52"/>
      <c r="BF1083" s="53"/>
      <c r="BG1083" s="51"/>
      <c r="BH1083" s="51"/>
    </row>
    <row r="1084" spans="53:60" ht="12.75">
      <c r="BA1084" s="48"/>
      <c r="BB1084" s="48"/>
      <c r="BC1084" s="50"/>
      <c r="BD1084" s="51"/>
      <c r="BE1084" s="52"/>
      <c r="BF1084" s="53"/>
      <c r="BG1084" s="51"/>
      <c r="BH1084" s="51"/>
    </row>
    <row r="1085" spans="53:60" ht="12.75">
      <c r="BA1085" s="48"/>
      <c r="BB1085" s="48"/>
      <c r="BC1085" s="50"/>
      <c r="BD1085" s="51"/>
      <c r="BE1085" s="52"/>
      <c r="BF1085" s="53"/>
      <c r="BG1085" s="51"/>
      <c r="BH1085" s="51"/>
    </row>
    <row r="1086" spans="53:60" ht="12.75">
      <c r="BA1086" s="48"/>
      <c r="BB1086" s="48"/>
      <c r="BC1086" s="50"/>
      <c r="BD1086" s="51"/>
      <c r="BE1086" s="52"/>
      <c r="BF1086" s="53"/>
      <c r="BG1086" s="51"/>
      <c r="BH1086" s="51"/>
    </row>
    <row r="1087" spans="53:60" ht="12.75">
      <c r="BA1087" s="48"/>
      <c r="BB1087" s="48"/>
      <c r="BC1087" s="50"/>
      <c r="BD1087" s="51"/>
      <c r="BE1087" s="52"/>
      <c r="BF1087" s="53"/>
      <c r="BG1087" s="51"/>
      <c r="BH1087" s="51"/>
    </row>
    <row r="1088" spans="53:60" ht="12.75">
      <c r="BA1088" s="48"/>
      <c r="BB1088" s="48"/>
      <c r="BC1088" s="50"/>
      <c r="BD1088" s="51"/>
      <c r="BE1088" s="52"/>
      <c r="BF1088" s="53"/>
      <c r="BG1088" s="51"/>
      <c r="BH1088" s="51"/>
    </row>
    <row r="1089" spans="53:60" ht="12.75">
      <c r="BA1089" s="48"/>
      <c r="BB1089" s="48"/>
      <c r="BC1089" s="50"/>
      <c r="BD1089" s="51"/>
      <c r="BE1089" s="52"/>
      <c r="BF1089" s="53"/>
      <c r="BG1089" s="51"/>
      <c r="BH1089" s="51"/>
    </row>
    <row r="1090" spans="53:60" ht="12.75">
      <c r="BA1090" s="48"/>
      <c r="BB1090" s="48"/>
      <c r="BC1090" s="50"/>
      <c r="BD1090" s="51"/>
      <c r="BE1090" s="52"/>
      <c r="BF1090" s="53"/>
      <c r="BG1090" s="51"/>
      <c r="BH1090" s="51"/>
    </row>
    <row r="1091" spans="53:60" ht="12.75">
      <c r="BA1091" s="48"/>
      <c r="BB1091" s="48"/>
      <c r="BC1091" s="50"/>
      <c r="BD1091" s="51"/>
      <c r="BE1091" s="52"/>
      <c r="BF1091" s="53"/>
      <c r="BG1091" s="51"/>
      <c r="BH1091" s="51"/>
    </row>
    <row r="1092" spans="53:60" ht="12.75">
      <c r="BA1092" s="48"/>
      <c r="BB1092" s="48"/>
      <c r="BC1092" s="50"/>
      <c r="BD1092" s="51"/>
      <c r="BE1092" s="52"/>
      <c r="BF1092" s="53"/>
      <c r="BG1092" s="51"/>
      <c r="BH1092" s="51"/>
    </row>
    <row r="1093" spans="53:60" ht="12.75">
      <c r="BA1093" s="48"/>
      <c r="BB1093" s="48"/>
      <c r="BC1093" s="50"/>
      <c r="BD1093" s="51"/>
      <c r="BE1093" s="52"/>
      <c r="BF1093" s="53"/>
      <c r="BG1093" s="51"/>
      <c r="BH1093" s="51"/>
    </row>
    <row r="1094" spans="53:60" ht="12.75">
      <c r="BA1094" s="48"/>
      <c r="BB1094" s="48"/>
      <c r="BC1094" s="50"/>
      <c r="BD1094" s="51"/>
      <c r="BE1094" s="52"/>
      <c r="BF1094" s="53"/>
      <c r="BG1094" s="51"/>
      <c r="BH1094" s="51"/>
    </row>
    <row r="1095" spans="53:60" ht="12.75">
      <c r="BA1095" s="48"/>
      <c r="BB1095" s="48"/>
      <c r="BC1095" s="50"/>
      <c r="BD1095" s="51"/>
      <c r="BE1095" s="52"/>
      <c r="BF1095" s="53"/>
      <c r="BG1095" s="51"/>
      <c r="BH1095" s="51"/>
    </row>
    <row r="1096" spans="53:60" ht="12.75">
      <c r="BA1096" s="48"/>
      <c r="BB1096" s="48"/>
      <c r="BC1096" s="50"/>
      <c r="BD1096" s="51"/>
      <c r="BE1096" s="52"/>
      <c r="BF1096" s="53"/>
      <c r="BG1096" s="51"/>
      <c r="BH1096" s="51"/>
    </row>
    <row r="1097" spans="53:60" ht="12.75">
      <c r="BA1097" s="48"/>
      <c r="BB1097" s="48"/>
      <c r="BC1097" s="50"/>
      <c r="BD1097" s="51"/>
      <c r="BE1097" s="52"/>
      <c r="BF1097" s="53"/>
      <c r="BG1097" s="51"/>
      <c r="BH1097" s="51"/>
    </row>
    <row r="1098" spans="53:60" ht="12.75">
      <c r="BA1098" s="48"/>
      <c r="BB1098" s="48"/>
      <c r="BC1098" s="50"/>
      <c r="BD1098" s="51"/>
      <c r="BE1098" s="52"/>
      <c r="BF1098" s="53"/>
      <c r="BG1098" s="51"/>
      <c r="BH1098" s="51"/>
    </row>
    <row r="1099" spans="53:60" ht="12.75">
      <c r="BA1099" s="48"/>
      <c r="BB1099" s="48"/>
      <c r="BC1099" s="50"/>
      <c r="BD1099" s="51"/>
      <c r="BE1099" s="52"/>
      <c r="BF1099" s="53"/>
      <c r="BG1099" s="51"/>
      <c r="BH1099" s="51"/>
    </row>
    <row r="1100" spans="53:60" ht="12.75">
      <c r="BA1100" s="48"/>
      <c r="BB1100" s="48"/>
      <c r="BC1100" s="50"/>
      <c r="BD1100" s="51"/>
      <c r="BE1100" s="52"/>
      <c r="BF1100" s="53"/>
      <c r="BG1100" s="51"/>
      <c r="BH1100" s="51"/>
    </row>
    <row r="1101" spans="53:60" ht="12.75">
      <c r="BA1101" s="48"/>
      <c r="BB1101" s="48"/>
      <c r="BC1101" s="50"/>
      <c r="BD1101" s="51"/>
      <c r="BE1101" s="52"/>
      <c r="BF1101" s="53"/>
      <c r="BG1101" s="51"/>
      <c r="BH1101" s="51"/>
    </row>
    <row r="1102" spans="53:60" ht="12.75">
      <c r="BA1102" s="48"/>
      <c r="BB1102" s="48"/>
      <c r="BC1102" s="50"/>
      <c r="BD1102" s="51"/>
      <c r="BE1102" s="52"/>
      <c r="BF1102" s="53"/>
      <c r="BG1102" s="51"/>
      <c r="BH1102" s="51"/>
    </row>
    <row r="1103" spans="53:60" ht="12.75">
      <c r="BA1103" s="48"/>
      <c r="BB1103" s="48"/>
      <c r="BC1103" s="50"/>
      <c r="BD1103" s="51"/>
      <c r="BE1103" s="52"/>
      <c r="BF1103" s="53"/>
      <c r="BG1103" s="51"/>
      <c r="BH1103" s="51"/>
    </row>
    <row r="1104" spans="53:60" ht="12.75">
      <c r="BA1104" s="48"/>
      <c r="BB1104" s="48"/>
      <c r="BC1104" s="50"/>
      <c r="BD1104" s="51"/>
      <c r="BE1104" s="52"/>
      <c r="BF1104" s="53"/>
      <c r="BG1104" s="51"/>
      <c r="BH1104" s="51"/>
    </row>
    <row r="1105" spans="53:60" ht="12.75">
      <c r="BA1105" s="48"/>
      <c r="BB1105" s="48"/>
      <c r="BC1105" s="50"/>
      <c r="BD1105" s="51"/>
      <c r="BE1105" s="52"/>
      <c r="BF1105" s="53"/>
      <c r="BG1105" s="51"/>
      <c r="BH1105" s="51"/>
    </row>
    <row r="1106" spans="53:60" ht="12.75">
      <c r="BA1106" s="48"/>
      <c r="BB1106" s="48"/>
      <c r="BC1106" s="50"/>
      <c r="BD1106" s="51"/>
      <c r="BE1106" s="52"/>
      <c r="BF1106" s="53"/>
      <c r="BG1106" s="51"/>
      <c r="BH1106" s="51"/>
    </row>
    <row r="1107" spans="53:60" ht="12.75">
      <c r="BA1107" s="48"/>
      <c r="BB1107" s="48"/>
      <c r="BC1107" s="50"/>
      <c r="BD1107" s="51"/>
      <c r="BE1107" s="52"/>
      <c r="BF1107" s="53"/>
      <c r="BG1107" s="51"/>
      <c r="BH1107" s="51"/>
    </row>
    <row r="1108" spans="53:60" ht="12.75">
      <c r="BA1108" s="48"/>
      <c r="BB1108" s="48"/>
      <c r="BC1108" s="50"/>
      <c r="BD1108" s="51"/>
      <c r="BE1108" s="52"/>
      <c r="BF1108" s="53"/>
      <c r="BG1108" s="51"/>
      <c r="BH1108" s="51"/>
    </row>
    <row r="1109" spans="53:60" ht="12.75">
      <c r="BA1109" s="48"/>
      <c r="BB1109" s="48"/>
      <c r="BC1109" s="50"/>
      <c r="BD1109" s="51"/>
      <c r="BE1109" s="52"/>
      <c r="BF1109" s="53"/>
      <c r="BG1109" s="51"/>
      <c r="BH1109" s="51"/>
    </row>
    <row r="1110" spans="53:60" ht="12.75">
      <c r="BA1110" s="48"/>
      <c r="BB1110" s="48"/>
      <c r="BC1110" s="50"/>
      <c r="BD1110" s="51"/>
      <c r="BE1110" s="52"/>
      <c r="BF1110" s="53"/>
      <c r="BG1110" s="51"/>
      <c r="BH1110" s="51"/>
    </row>
    <row r="1111" spans="53:60" ht="12.75">
      <c r="BA1111" s="48"/>
      <c r="BB1111" s="48"/>
      <c r="BC1111" s="50"/>
      <c r="BD1111" s="51"/>
      <c r="BE1111" s="52"/>
      <c r="BF1111" s="53"/>
      <c r="BG1111" s="51"/>
      <c r="BH1111" s="51"/>
    </row>
    <row r="1112" spans="53:60" ht="12.75">
      <c r="BA1112" s="48"/>
      <c r="BB1112" s="48"/>
      <c r="BC1112" s="50"/>
      <c r="BD1112" s="51"/>
      <c r="BE1112" s="52"/>
      <c r="BF1112" s="53"/>
      <c r="BG1112" s="51"/>
      <c r="BH1112" s="51"/>
    </row>
    <row r="2000" spans="53:60" ht="14.25">
      <c r="BA2000" s="55"/>
      <c r="BB2000" s="55"/>
      <c r="BC2000" s="56"/>
      <c r="BD2000" s="57"/>
      <c r="BE2000" s="55"/>
      <c r="BF2000" s="55"/>
      <c r="BG2000" s="57"/>
      <c r="BH2000" s="57"/>
    </row>
    <row r="2001" spans="53:60" ht="12.75">
      <c r="BA2001" s="58"/>
      <c r="BB2001" s="49"/>
      <c r="BC2001" s="59"/>
      <c r="BD2001" s="60"/>
      <c r="BE2001" s="61"/>
      <c r="BF2001" s="62"/>
      <c r="BG2001" s="60"/>
      <c r="BH2001" s="60"/>
    </row>
    <row r="2002" spans="53:60" ht="12.75">
      <c r="BA2002" s="58"/>
      <c r="BB2002" s="49"/>
      <c r="BC2002" s="59"/>
      <c r="BD2002" s="60"/>
      <c r="BE2002" s="61"/>
      <c r="BF2002" s="62"/>
      <c r="BG2002" s="60"/>
      <c r="BH2002" s="60"/>
    </row>
    <row r="2003" spans="53:60" ht="12.75">
      <c r="BA2003" s="58"/>
      <c r="BB2003" s="49"/>
      <c r="BC2003" s="59"/>
      <c r="BD2003" s="60"/>
      <c r="BE2003" s="61"/>
      <c r="BF2003" s="62"/>
      <c r="BG2003" s="60"/>
      <c r="BH2003" s="60"/>
    </row>
    <row r="2004" spans="53:60" ht="12.75">
      <c r="BA2004" s="58"/>
      <c r="BB2004" s="49"/>
      <c r="BC2004" s="59"/>
      <c r="BD2004" s="60"/>
      <c r="BE2004" s="61"/>
      <c r="BF2004" s="62"/>
      <c r="BG2004" s="60"/>
      <c r="BH2004" s="60"/>
    </row>
    <row r="2005" spans="53:60" ht="12.75">
      <c r="BA2005" s="58"/>
      <c r="BB2005" s="49"/>
      <c r="BC2005" s="59"/>
      <c r="BD2005" s="60"/>
      <c r="BE2005" s="61"/>
      <c r="BF2005" s="62"/>
      <c r="BG2005" s="60"/>
      <c r="BH2005" s="60"/>
    </row>
    <row r="2006" spans="53:60" ht="12.75">
      <c r="BA2006" s="58"/>
      <c r="BB2006" s="49"/>
      <c r="BC2006" s="59"/>
      <c r="BD2006" s="60"/>
      <c r="BE2006" s="61"/>
      <c r="BF2006" s="62"/>
      <c r="BG2006" s="60"/>
      <c r="BH2006" s="60"/>
    </row>
    <row r="2007" spans="53:60" ht="12.75">
      <c r="BA2007" s="58"/>
      <c r="BB2007" s="49"/>
      <c r="BC2007" s="59"/>
      <c r="BD2007" s="60"/>
      <c r="BE2007" s="61"/>
      <c r="BF2007" s="62"/>
      <c r="BG2007" s="60"/>
      <c r="BH2007" s="60"/>
    </row>
    <row r="2008" spans="53:60" ht="12.75">
      <c r="BA2008" s="58"/>
      <c r="BB2008" s="49"/>
      <c r="BC2008" s="59"/>
      <c r="BD2008" s="60"/>
      <c r="BE2008" s="61"/>
      <c r="BF2008" s="62"/>
      <c r="BG2008" s="60"/>
      <c r="BH2008" s="60"/>
    </row>
    <row r="2009" spans="53:60" ht="12.75">
      <c r="BA2009" s="58"/>
      <c r="BB2009" s="49"/>
      <c r="BC2009" s="59"/>
      <c r="BD2009" s="60"/>
      <c r="BE2009" s="61"/>
      <c r="BF2009" s="62"/>
      <c r="BG2009" s="60"/>
      <c r="BH2009" s="60"/>
    </row>
    <row r="2010" spans="53:60" ht="12.75">
      <c r="BA2010" s="58"/>
      <c r="BB2010" s="49"/>
      <c r="BC2010" s="59"/>
      <c r="BD2010" s="60"/>
      <c r="BE2010" s="61"/>
      <c r="BF2010" s="62"/>
      <c r="BG2010" s="60"/>
      <c r="BH2010" s="60"/>
    </row>
    <row r="2011" spans="53:60" ht="12.75">
      <c r="BA2011" s="58"/>
      <c r="BB2011" s="49"/>
      <c r="BC2011" s="59"/>
      <c r="BD2011" s="60"/>
      <c r="BE2011" s="61"/>
      <c r="BF2011" s="62"/>
      <c r="BG2011" s="60"/>
      <c r="BH2011" s="60"/>
    </row>
    <row r="2012" spans="53:60" ht="12.75">
      <c r="BA2012" s="58"/>
      <c r="BB2012" s="49"/>
      <c r="BC2012" s="59"/>
      <c r="BD2012" s="60"/>
      <c r="BE2012" s="61"/>
      <c r="BF2012" s="62"/>
      <c r="BG2012" s="60"/>
      <c r="BH2012" s="60"/>
    </row>
    <row r="2013" spans="53:60" ht="12.75">
      <c r="BA2013" s="58"/>
      <c r="BB2013" s="49"/>
      <c r="BC2013" s="59"/>
      <c r="BD2013" s="60"/>
      <c r="BE2013" s="61"/>
      <c r="BF2013" s="62"/>
      <c r="BG2013" s="60"/>
      <c r="BH2013" s="60"/>
    </row>
    <row r="2014" spans="53:60" ht="12.75">
      <c r="BA2014" s="58"/>
      <c r="BB2014" s="49"/>
      <c r="BC2014" s="59"/>
      <c r="BD2014" s="60"/>
      <c r="BE2014" s="61"/>
      <c r="BF2014" s="62"/>
      <c r="BG2014" s="60"/>
      <c r="BH2014" s="60"/>
    </row>
    <row r="2015" spans="53:60" ht="12.75">
      <c r="BA2015" s="58"/>
      <c r="BB2015" s="49"/>
      <c r="BC2015" s="59"/>
      <c r="BD2015" s="60"/>
      <c r="BE2015" s="61"/>
      <c r="BF2015" s="62"/>
      <c r="BG2015" s="60"/>
      <c r="BH2015" s="60"/>
    </row>
    <row r="2016" spans="53:60" ht="12.75">
      <c r="BA2016" s="58"/>
      <c r="BB2016" s="49"/>
      <c r="BC2016" s="59"/>
      <c r="BD2016" s="60"/>
      <c r="BE2016" s="61"/>
      <c r="BF2016" s="62"/>
      <c r="BG2016" s="60"/>
      <c r="BH2016" s="60"/>
    </row>
    <row r="2017" spans="53:60" ht="12.75">
      <c r="BA2017" s="58"/>
      <c r="BB2017" s="49"/>
      <c r="BC2017" s="59"/>
      <c r="BD2017" s="60"/>
      <c r="BE2017" s="61"/>
      <c r="BF2017" s="62"/>
      <c r="BG2017" s="60"/>
      <c r="BH2017" s="60"/>
    </row>
    <row r="2018" spans="53:60" ht="12.75">
      <c r="BA2018" s="58"/>
      <c r="BB2018" s="49"/>
      <c r="BC2018" s="59"/>
      <c r="BD2018" s="60"/>
      <c r="BE2018" s="61"/>
      <c r="BF2018" s="62"/>
      <c r="BG2018" s="60"/>
      <c r="BH2018" s="60"/>
    </row>
    <row r="2019" spans="53:60" ht="12.75">
      <c r="BA2019" s="58"/>
      <c r="BB2019" s="49"/>
      <c r="BC2019" s="59"/>
      <c r="BD2019" s="60"/>
      <c r="BE2019" s="61"/>
      <c r="BF2019" s="62"/>
      <c r="BG2019" s="60"/>
      <c r="BH2019" s="60"/>
    </row>
    <row r="2020" spans="53:60" ht="12.75">
      <c r="BA2020" s="58"/>
      <c r="BB2020" s="49"/>
      <c r="BC2020" s="59"/>
      <c r="BD2020" s="60"/>
      <c r="BE2020" s="61"/>
      <c r="BF2020" s="62"/>
      <c r="BG2020" s="60"/>
      <c r="BH2020" s="60"/>
    </row>
    <row r="2021" spans="53:60" ht="12.75">
      <c r="BA2021" s="58"/>
      <c r="BB2021" s="49"/>
      <c r="BC2021" s="59"/>
      <c r="BD2021" s="60"/>
      <c r="BE2021" s="61"/>
      <c r="BF2021" s="62"/>
      <c r="BG2021" s="60"/>
      <c r="BH2021" s="60"/>
    </row>
    <row r="2022" spans="53:60" ht="12.75">
      <c r="BA2022" s="58"/>
      <c r="BB2022" s="49"/>
      <c r="BC2022" s="59"/>
      <c r="BD2022" s="60"/>
      <c r="BE2022" s="61"/>
      <c r="BF2022" s="62"/>
      <c r="BG2022" s="60"/>
      <c r="BH2022" s="60"/>
    </row>
    <row r="2023" spans="53:60" ht="12.75">
      <c r="BA2023" s="58"/>
      <c r="BB2023" s="49"/>
      <c r="BC2023" s="59"/>
      <c r="BD2023" s="60"/>
      <c r="BE2023" s="61"/>
      <c r="BF2023" s="62"/>
      <c r="BG2023" s="60"/>
      <c r="BH2023" s="60"/>
    </row>
    <row r="2024" spans="53:60" ht="12.75">
      <c r="BA2024" s="58"/>
      <c r="BB2024" s="49"/>
      <c r="BC2024" s="59"/>
      <c r="BD2024" s="60"/>
      <c r="BE2024" s="61"/>
      <c r="BF2024" s="62"/>
      <c r="BG2024" s="60"/>
      <c r="BH2024" s="60"/>
    </row>
    <row r="2025" spans="53:60" ht="12.75">
      <c r="BA2025" s="58"/>
      <c r="BB2025" s="49"/>
      <c r="BC2025" s="59"/>
      <c r="BD2025" s="60"/>
      <c r="BE2025" s="61"/>
      <c r="BF2025" s="62"/>
      <c r="BG2025" s="60"/>
      <c r="BH2025" s="60"/>
    </row>
    <row r="2026" spans="53:60" ht="12.75">
      <c r="BA2026" s="58"/>
      <c r="BB2026" s="49"/>
      <c r="BC2026" s="59"/>
      <c r="BD2026" s="60"/>
      <c r="BE2026" s="61"/>
      <c r="BF2026" s="62"/>
      <c r="BG2026" s="60"/>
      <c r="BH2026" s="60"/>
    </row>
    <row r="2027" spans="53:60" ht="12.75">
      <c r="BA2027" s="58"/>
      <c r="BB2027" s="49"/>
      <c r="BC2027" s="59"/>
      <c r="BD2027" s="60"/>
      <c r="BE2027" s="61"/>
      <c r="BF2027" s="62"/>
      <c r="BG2027" s="60"/>
      <c r="BH2027" s="60"/>
    </row>
    <row r="2028" spans="53:60" ht="12.75">
      <c r="BA2028" s="58"/>
      <c r="BB2028" s="49"/>
      <c r="BC2028" s="59"/>
      <c r="BD2028" s="60"/>
      <c r="BE2028" s="61"/>
      <c r="BF2028" s="62"/>
      <c r="BG2028" s="60"/>
      <c r="BH2028" s="60"/>
    </row>
    <row r="2029" spans="53:60" ht="12.75">
      <c r="BA2029" s="58"/>
      <c r="BB2029" s="49"/>
      <c r="BC2029" s="59"/>
      <c r="BD2029" s="60"/>
      <c r="BE2029" s="61"/>
      <c r="BF2029" s="62"/>
      <c r="BG2029" s="60"/>
      <c r="BH2029" s="60"/>
    </row>
    <row r="2030" spans="53:60" ht="12.75">
      <c r="BA2030" s="58"/>
      <c r="BB2030" s="49"/>
      <c r="BC2030" s="59"/>
      <c r="BD2030" s="60"/>
      <c r="BE2030" s="61"/>
      <c r="BF2030" s="62"/>
      <c r="BG2030" s="60"/>
      <c r="BH2030" s="60"/>
    </row>
    <row r="2031" spans="53:60" ht="12.75">
      <c r="BA2031" s="58"/>
      <c r="BB2031" s="49"/>
      <c r="BC2031" s="59"/>
      <c r="BD2031" s="60"/>
      <c r="BE2031" s="61"/>
      <c r="BF2031" s="62"/>
      <c r="BG2031" s="60"/>
      <c r="BH2031" s="60"/>
    </row>
    <row r="2032" spans="53:60" ht="12.75">
      <c r="BA2032" s="58"/>
      <c r="BB2032" s="49"/>
      <c r="BC2032" s="59"/>
      <c r="BD2032" s="60"/>
      <c r="BE2032" s="61"/>
      <c r="BF2032" s="62"/>
      <c r="BG2032" s="60"/>
      <c r="BH2032" s="60"/>
    </row>
    <row r="2033" spans="53:60" ht="12.75">
      <c r="BA2033" s="58"/>
      <c r="BB2033" s="49"/>
      <c r="BC2033" s="59"/>
      <c r="BD2033" s="60"/>
      <c r="BE2033" s="61"/>
      <c r="BF2033" s="62"/>
      <c r="BG2033" s="60"/>
      <c r="BH2033" s="60"/>
    </row>
    <row r="2034" spans="53:60" ht="12.75">
      <c r="BA2034" s="58"/>
      <c r="BB2034" s="49"/>
      <c r="BC2034" s="59"/>
      <c r="BD2034" s="60"/>
      <c r="BE2034" s="61"/>
      <c r="BF2034" s="62"/>
      <c r="BG2034" s="60"/>
      <c r="BH2034" s="60"/>
    </row>
    <row r="2035" spans="53:60" ht="12.75">
      <c r="BA2035" s="58"/>
      <c r="BB2035" s="49"/>
      <c r="BC2035" s="59"/>
      <c r="BD2035" s="60"/>
      <c r="BE2035" s="61"/>
      <c r="BF2035" s="62"/>
      <c r="BG2035" s="60"/>
      <c r="BH2035" s="60"/>
    </row>
    <row r="2036" spans="53:60" ht="12.75">
      <c r="BA2036" s="58"/>
      <c r="BB2036" s="49"/>
      <c r="BC2036" s="59"/>
      <c r="BD2036" s="60"/>
      <c r="BE2036" s="61"/>
      <c r="BF2036" s="62"/>
      <c r="BG2036" s="60"/>
      <c r="BH2036" s="60"/>
    </row>
    <row r="2037" spans="53:60" ht="12.75">
      <c r="BA2037" s="58"/>
      <c r="BB2037" s="49"/>
      <c r="BC2037" s="59"/>
      <c r="BD2037" s="60"/>
      <c r="BE2037" s="61"/>
      <c r="BF2037" s="62"/>
      <c r="BG2037" s="60"/>
      <c r="BH2037" s="60"/>
    </row>
    <row r="2038" spans="53:60" ht="12.75">
      <c r="BA2038" s="58"/>
      <c r="BB2038" s="49"/>
      <c r="BC2038" s="59"/>
      <c r="BD2038" s="60"/>
      <c r="BE2038" s="61"/>
      <c r="BF2038" s="62"/>
      <c r="BG2038" s="60"/>
      <c r="BH2038" s="60"/>
    </row>
    <row r="2039" spans="53:60" ht="12.75">
      <c r="BA2039" s="58"/>
      <c r="BB2039" s="49"/>
      <c r="BC2039" s="59"/>
      <c r="BD2039" s="60"/>
      <c r="BE2039" s="61"/>
      <c r="BF2039" s="62"/>
      <c r="BG2039" s="60"/>
      <c r="BH2039" s="60"/>
    </row>
    <row r="2040" spans="53:60" ht="12.75">
      <c r="BA2040" s="58"/>
      <c r="BB2040" s="49"/>
      <c r="BC2040" s="59"/>
      <c r="BD2040" s="60"/>
      <c r="BE2040" s="61"/>
      <c r="BF2040" s="62"/>
      <c r="BG2040" s="60"/>
      <c r="BH2040" s="60"/>
    </row>
    <row r="2041" spans="53:60" ht="12.75">
      <c r="BA2041" s="58"/>
      <c r="BB2041" s="49"/>
      <c r="BC2041" s="59"/>
      <c r="BD2041" s="60"/>
      <c r="BE2041" s="61"/>
      <c r="BF2041" s="62"/>
      <c r="BG2041" s="60"/>
      <c r="BH2041" s="60"/>
    </row>
    <row r="2042" spans="53:60" ht="12.75">
      <c r="BA2042" s="58"/>
      <c r="BB2042" s="49"/>
      <c r="BC2042" s="59"/>
      <c r="BD2042" s="60"/>
      <c r="BE2042" s="61"/>
      <c r="BF2042" s="62"/>
      <c r="BG2042" s="60"/>
      <c r="BH2042" s="60"/>
    </row>
    <row r="2043" spans="53:60" ht="12.75">
      <c r="BA2043" s="58"/>
      <c r="BB2043" s="49"/>
      <c r="BC2043" s="59"/>
      <c r="BD2043" s="60"/>
      <c r="BE2043" s="61"/>
      <c r="BF2043" s="62"/>
      <c r="BG2043" s="60"/>
      <c r="BH2043" s="60"/>
    </row>
    <row r="2044" spans="53:60" ht="12.75">
      <c r="BA2044" s="58"/>
      <c r="BB2044" s="49"/>
      <c r="BC2044" s="59"/>
      <c r="BD2044" s="60"/>
      <c r="BE2044" s="61"/>
      <c r="BF2044" s="62"/>
      <c r="BG2044" s="60"/>
      <c r="BH2044" s="60"/>
    </row>
    <row r="2045" spans="53:60" ht="12.75">
      <c r="BA2045" s="58"/>
      <c r="BB2045" s="49"/>
      <c r="BC2045" s="59"/>
      <c r="BD2045" s="60"/>
      <c r="BE2045" s="61"/>
      <c r="BF2045" s="62"/>
      <c r="BG2045" s="60"/>
      <c r="BH2045" s="60"/>
    </row>
    <row r="2046" spans="53:60" ht="12.75">
      <c r="BA2046" s="58"/>
      <c r="BB2046" s="49"/>
      <c r="BC2046" s="59"/>
      <c r="BD2046" s="60"/>
      <c r="BE2046" s="61"/>
      <c r="BF2046" s="62"/>
      <c r="BG2046" s="60"/>
      <c r="BH2046" s="60"/>
    </row>
    <row r="2047" spans="53:60" ht="12.75">
      <c r="BA2047" s="58"/>
      <c r="BB2047" s="49"/>
      <c r="BC2047" s="59"/>
      <c r="BD2047" s="60"/>
      <c r="BE2047" s="61"/>
      <c r="BF2047" s="62"/>
      <c r="BG2047" s="60"/>
      <c r="BH2047" s="60"/>
    </row>
    <row r="2048" spans="53:60" ht="12.75">
      <c r="BA2048" s="58"/>
      <c r="BB2048" s="49"/>
      <c r="BC2048" s="59"/>
      <c r="BD2048" s="60"/>
      <c r="BE2048" s="61"/>
      <c r="BF2048" s="62"/>
      <c r="BG2048" s="60"/>
      <c r="BH2048" s="60"/>
    </row>
    <row r="2049" spans="53:60" ht="12.75">
      <c r="BA2049" s="58"/>
      <c r="BB2049" s="49"/>
      <c r="BC2049" s="59"/>
      <c r="BD2049" s="60"/>
      <c r="BE2049" s="61"/>
      <c r="BF2049" s="62"/>
      <c r="BG2049" s="60"/>
      <c r="BH2049" s="60"/>
    </row>
    <row r="2050" spans="53:60" ht="12.75">
      <c r="BA2050" s="58"/>
      <c r="BB2050" s="49"/>
      <c r="BC2050" s="59"/>
      <c r="BD2050" s="60"/>
      <c r="BE2050" s="61"/>
      <c r="BF2050" s="62"/>
      <c r="BG2050" s="60"/>
      <c r="BH2050" s="60"/>
    </row>
    <row r="2051" spans="53:60" ht="12.75">
      <c r="BA2051" s="58"/>
      <c r="BB2051" s="49"/>
      <c r="BC2051" s="59"/>
      <c r="BD2051" s="60"/>
      <c r="BE2051" s="61"/>
      <c r="BF2051" s="62"/>
      <c r="BG2051" s="60"/>
      <c r="BH2051" s="60"/>
    </row>
    <row r="2052" spans="53:60" ht="12.75">
      <c r="BA2052" s="58"/>
      <c r="BB2052" s="49"/>
      <c r="BC2052" s="59"/>
      <c r="BD2052" s="60"/>
      <c r="BE2052" s="61"/>
      <c r="BF2052" s="62"/>
      <c r="BG2052" s="60"/>
      <c r="BH2052" s="60"/>
    </row>
    <row r="2053" spans="53:60" ht="12.75">
      <c r="BA2053" s="58"/>
      <c r="BB2053" s="49"/>
      <c r="BC2053" s="59"/>
      <c r="BD2053" s="60"/>
      <c r="BE2053" s="61"/>
      <c r="BF2053" s="62"/>
      <c r="BG2053" s="60"/>
      <c r="BH2053" s="60"/>
    </row>
    <row r="2054" spans="53:60" ht="12.75">
      <c r="BA2054" s="58"/>
      <c r="BB2054" s="49"/>
      <c r="BC2054" s="59"/>
      <c r="BD2054" s="60"/>
      <c r="BE2054" s="61"/>
      <c r="BF2054" s="62"/>
      <c r="BG2054" s="60"/>
      <c r="BH2054" s="60"/>
    </row>
    <row r="2055" spans="53:60" ht="12.75">
      <c r="BA2055" s="58"/>
      <c r="BB2055" s="49"/>
      <c r="BC2055" s="59"/>
      <c r="BD2055" s="60"/>
      <c r="BE2055" s="61"/>
      <c r="BF2055" s="62"/>
      <c r="BG2055" s="60"/>
      <c r="BH2055" s="60"/>
    </row>
    <row r="2056" spans="53:60" ht="12.75">
      <c r="BA2056" s="58"/>
      <c r="BB2056" s="49"/>
      <c r="BC2056" s="59"/>
      <c r="BD2056" s="60"/>
      <c r="BE2056" s="61"/>
      <c r="BF2056" s="62"/>
      <c r="BG2056" s="60"/>
      <c r="BH2056" s="60"/>
    </row>
    <row r="2057" spans="53:60" ht="12.75">
      <c r="BA2057" s="58"/>
      <c r="BB2057" s="49"/>
      <c r="BC2057" s="59"/>
      <c r="BD2057" s="60"/>
      <c r="BE2057" s="61"/>
      <c r="BF2057" s="62"/>
      <c r="BG2057" s="60"/>
      <c r="BH2057" s="60"/>
    </row>
    <row r="2058" spans="53:60" ht="12.75">
      <c r="BA2058" s="58"/>
      <c r="BB2058" s="49"/>
      <c r="BC2058" s="59"/>
      <c r="BD2058" s="60"/>
      <c r="BE2058" s="61"/>
      <c r="BF2058" s="62"/>
      <c r="BG2058" s="60"/>
      <c r="BH2058" s="60"/>
    </row>
    <row r="2059" spans="53:60" ht="12.75">
      <c r="BA2059" s="58"/>
      <c r="BB2059" s="49"/>
      <c r="BC2059" s="59"/>
      <c r="BD2059" s="60"/>
      <c r="BE2059" s="61"/>
      <c r="BF2059" s="62"/>
      <c r="BG2059" s="60"/>
      <c r="BH2059" s="60"/>
    </row>
    <row r="2060" spans="53:60" ht="12.75">
      <c r="BA2060" s="58"/>
      <c r="BB2060" s="49"/>
      <c r="BC2060" s="59"/>
      <c r="BD2060" s="60"/>
      <c r="BE2060" s="61"/>
      <c r="BF2060" s="62"/>
      <c r="BG2060" s="60"/>
      <c r="BH2060" s="60"/>
    </row>
    <row r="2061" spans="53:60" ht="12.75">
      <c r="BA2061" s="58"/>
      <c r="BB2061" s="49"/>
      <c r="BC2061" s="59"/>
      <c r="BD2061" s="63"/>
      <c r="BE2061" s="61"/>
      <c r="BF2061" s="62"/>
      <c r="BG2061" s="60"/>
      <c r="BH2061" s="60"/>
    </row>
    <row r="2062" spans="53:60" ht="12.75">
      <c r="BA2062" s="58"/>
      <c r="BB2062" s="49"/>
      <c r="BC2062" s="59"/>
      <c r="BD2062" s="60"/>
      <c r="BE2062" s="61"/>
      <c r="BF2062" s="62"/>
      <c r="BG2062" s="60"/>
      <c r="BH2062" s="60"/>
    </row>
    <row r="2063" spans="53:60" ht="12.75">
      <c r="BA2063" s="58"/>
      <c r="BB2063" s="49"/>
      <c r="BC2063" s="59"/>
      <c r="BD2063" s="60"/>
      <c r="BE2063" s="61"/>
      <c r="BF2063" s="62"/>
      <c r="BG2063" s="60"/>
      <c r="BH2063" s="60"/>
    </row>
    <row r="2064" spans="53:60" ht="12.75">
      <c r="BA2064" s="58"/>
      <c r="BB2064" s="49"/>
      <c r="BC2064" s="59"/>
      <c r="BD2064" s="60"/>
      <c r="BE2064" s="61"/>
      <c r="BF2064" s="62"/>
      <c r="BG2064" s="60"/>
      <c r="BH2064" s="60"/>
    </row>
    <row r="2065" spans="53:60" ht="12.75">
      <c r="BA2065" s="58"/>
      <c r="BB2065" s="49"/>
      <c r="BC2065" s="59"/>
      <c r="BD2065" s="60"/>
      <c r="BE2065" s="61"/>
      <c r="BF2065" s="62"/>
      <c r="BG2065" s="60"/>
      <c r="BH2065" s="60"/>
    </row>
    <row r="2066" spans="53:60" ht="12.75">
      <c r="BA2066" s="58"/>
      <c r="BB2066" s="49"/>
      <c r="BC2066" s="59"/>
      <c r="BD2066" s="60"/>
      <c r="BE2066" s="61"/>
      <c r="BF2066" s="62"/>
      <c r="BG2066" s="60"/>
      <c r="BH2066" s="60"/>
    </row>
    <row r="2067" spans="53:60" ht="12.75">
      <c r="BA2067" s="58"/>
      <c r="BB2067" s="49"/>
      <c r="BC2067" s="59"/>
      <c r="BD2067" s="60"/>
      <c r="BE2067" s="61"/>
      <c r="BF2067" s="62"/>
      <c r="BG2067" s="60"/>
      <c r="BH2067" s="60"/>
    </row>
    <row r="2068" spans="53:60" ht="12.75">
      <c r="BA2068" s="58"/>
      <c r="BB2068" s="49"/>
      <c r="BC2068" s="59"/>
      <c r="BD2068" s="60"/>
      <c r="BE2068" s="61"/>
      <c r="BF2068" s="62"/>
      <c r="BG2068" s="60"/>
      <c r="BH2068" s="60"/>
    </row>
    <row r="2069" spans="53:60" ht="12.75">
      <c r="BA2069" s="58"/>
      <c r="BB2069" s="49"/>
      <c r="BC2069" s="59"/>
      <c r="BD2069" s="60"/>
      <c r="BE2069" s="61"/>
      <c r="BF2069" s="62"/>
      <c r="BG2069" s="60"/>
      <c r="BH2069" s="60"/>
    </row>
    <row r="2070" spans="53:60" ht="12.75">
      <c r="BA2070" s="58"/>
      <c r="BB2070" s="49"/>
      <c r="BC2070" s="59"/>
      <c r="BD2070" s="63"/>
      <c r="BE2070" s="61"/>
      <c r="BF2070" s="62"/>
      <c r="BG2070" s="60"/>
      <c r="BH2070" s="60"/>
    </row>
    <row r="2071" spans="53:60" ht="12.75">
      <c r="BA2071" s="58"/>
      <c r="BB2071" s="49"/>
      <c r="BC2071" s="59"/>
      <c r="BD2071" s="60"/>
      <c r="BE2071" s="61"/>
      <c r="BF2071" s="62"/>
      <c r="BG2071" s="60"/>
      <c r="BH2071" s="60"/>
    </row>
    <row r="2072" spans="53:60" ht="12.75">
      <c r="BA2072" s="58"/>
      <c r="BB2072" s="49"/>
      <c r="BC2072" s="59"/>
      <c r="BD2072" s="60"/>
      <c r="BE2072" s="61"/>
      <c r="BF2072" s="62"/>
      <c r="BG2072" s="60"/>
      <c r="BH2072" s="60"/>
    </row>
    <row r="2073" spans="53:60" ht="12.75">
      <c r="BA2073" s="58"/>
      <c r="BB2073" s="49"/>
      <c r="BC2073" s="59"/>
      <c r="BD2073" s="60"/>
      <c r="BE2073" s="61"/>
      <c r="BF2073" s="62"/>
      <c r="BG2073" s="60"/>
      <c r="BH2073" s="60"/>
    </row>
    <row r="2074" spans="53:60" ht="12.75">
      <c r="BA2074" s="58"/>
      <c r="BB2074" s="49"/>
      <c r="BC2074" s="59"/>
      <c r="BD2074" s="60"/>
      <c r="BE2074" s="61"/>
      <c r="BF2074" s="62"/>
      <c r="BG2074" s="60"/>
      <c r="BH2074" s="60"/>
    </row>
    <row r="2075" spans="53:60" ht="12.75">
      <c r="BA2075" s="58"/>
      <c r="BB2075" s="49"/>
      <c r="BC2075" s="59"/>
      <c r="BD2075" s="60"/>
      <c r="BE2075" s="61"/>
      <c r="BF2075" s="62"/>
      <c r="BG2075" s="60"/>
      <c r="BH2075" s="60"/>
    </row>
    <row r="2076" spans="53:60" ht="12.75">
      <c r="BA2076" s="58"/>
      <c r="BB2076" s="49"/>
      <c r="BC2076" s="59"/>
      <c r="BD2076" s="60"/>
      <c r="BE2076" s="61"/>
      <c r="BF2076" s="62"/>
      <c r="BG2076" s="60"/>
      <c r="BH2076" s="60"/>
    </row>
    <row r="2077" spans="53:60" ht="12.75">
      <c r="BA2077" s="58"/>
      <c r="BB2077" s="49"/>
      <c r="BC2077" s="59"/>
      <c r="BD2077" s="60"/>
      <c r="BE2077" s="61"/>
      <c r="BF2077" s="62"/>
      <c r="BG2077" s="60"/>
      <c r="BH2077" s="60"/>
    </row>
    <row r="2078" spans="53:60" ht="12.75">
      <c r="BA2078" s="58"/>
      <c r="BB2078" s="49"/>
      <c r="BC2078" s="59"/>
      <c r="BD2078" s="60"/>
      <c r="BE2078" s="61"/>
      <c r="BF2078" s="62"/>
      <c r="BG2078" s="60"/>
      <c r="BH2078" s="60"/>
    </row>
    <row r="2079" spans="53:60" ht="12.75">
      <c r="BA2079" s="58"/>
      <c r="BB2079" s="49"/>
      <c r="BC2079" s="59"/>
      <c r="BD2079" s="60"/>
      <c r="BE2079" s="61"/>
      <c r="BF2079" s="62"/>
      <c r="BG2079" s="60"/>
      <c r="BH2079" s="60"/>
    </row>
    <row r="2080" spans="53:60" ht="12.75">
      <c r="BA2080" s="58"/>
      <c r="BB2080" s="49"/>
      <c r="BC2080" s="59"/>
      <c r="BD2080" s="60"/>
      <c r="BE2080" s="61"/>
      <c r="BF2080" s="62"/>
      <c r="BG2080" s="60"/>
      <c r="BH2080" s="60"/>
    </row>
    <row r="2081" spans="53:60" ht="12.75">
      <c r="BA2081" s="58"/>
      <c r="BB2081" s="49"/>
      <c r="BC2081" s="59"/>
      <c r="BD2081" s="60"/>
      <c r="BE2081" s="61"/>
      <c r="BF2081" s="62"/>
      <c r="BG2081" s="60"/>
      <c r="BH2081" s="60"/>
    </row>
    <row r="2082" spans="53:60" ht="12.75">
      <c r="BA2082" s="58"/>
      <c r="BB2082" s="49"/>
      <c r="BC2082" s="59"/>
      <c r="BD2082" s="60"/>
      <c r="BE2082" s="61"/>
      <c r="BF2082" s="62"/>
      <c r="BG2082" s="60"/>
      <c r="BH2082" s="60"/>
    </row>
    <row r="2083" spans="53:60" ht="12.75">
      <c r="BA2083" s="58"/>
      <c r="BB2083" s="49"/>
      <c r="BC2083" s="59"/>
      <c r="BD2083" s="60"/>
      <c r="BE2083" s="61"/>
      <c r="BF2083" s="62"/>
      <c r="BG2083" s="60"/>
      <c r="BH2083" s="60"/>
    </row>
    <row r="2084" spans="53:60" ht="12.75">
      <c r="BA2084" s="58"/>
      <c r="BB2084" s="49"/>
      <c r="BC2084" s="59"/>
      <c r="BD2084" s="60"/>
      <c r="BE2084" s="61"/>
      <c r="BF2084" s="62"/>
      <c r="BG2084" s="60"/>
      <c r="BH2084" s="60"/>
    </row>
    <row r="2085" spans="53:60" ht="12.75">
      <c r="BA2085" s="58"/>
      <c r="BB2085" s="49"/>
      <c r="BC2085" s="59"/>
      <c r="BD2085" s="60"/>
      <c r="BE2085" s="61"/>
      <c r="BF2085" s="62"/>
      <c r="BG2085" s="60"/>
      <c r="BH2085" s="60"/>
    </row>
    <row r="2086" spans="53:60" ht="12.75">
      <c r="BA2086" s="58"/>
      <c r="BB2086" s="49"/>
      <c r="BC2086" s="59"/>
      <c r="BD2086" s="60"/>
      <c r="BE2086" s="61"/>
      <c r="BF2086" s="62"/>
      <c r="BG2086" s="60"/>
      <c r="BH2086" s="60"/>
    </row>
    <row r="2087" spans="53:60" ht="12.75">
      <c r="BA2087" s="58"/>
      <c r="BB2087" s="49"/>
      <c r="BC2087" s="59"/>
      <c r="BD2087" s="60"/>
      <c r="BE2087" s="61"/>
      <c r="BF2087" s="62"/>
      <c r="BG2087" s="60"/>
      <c r="BH2087" s="60"/>
    </row>
    <row r="2088" spans="53:60" ht="12.75">
      <c r="BA2088" s="58"/>
      <c r="BB2088" s="49"/>
      <c r="BC2088" s="59"/>
      <c r="BD2088" s="60"/>
      <c r="BE2088" s="61"/>
      <c r="BF2088" s="62"/>
      <c r="BG2088" s="60"/>
      <c r="BH2088" s="60"/>
    </row>
    <row r="2089" spans="53:60" ht="12.75">
      <c r="BA2089" s="58"/>
      <c r="BB2089" s="49"/>
      <c r="BC2089" s="59"/>
      <c r="BD2089" s="60"/>
      <c r="BE2089" s="61"/>
      <c r="BF2089" s="62"/>
      <c r="BG2089" s="60"/>
      <c r="BH2089" s="60"/>
    </row>
    <row r="2090" spans="53:60" ht="12.75">
      <c r="BA2090" s="58"/>
      <c r="BB2090" s="49"/>
      <c r="BC2090" s="59"/>
      <c r="BD2090" s="60"/>
      <c r="BE2090" s="61"/>
      <c r="BF2090" s="62"/>
      <c r="BG2090" s="60"/>
      <c r="BH2090" s="60"/>
    </row>
    <row r="2091" spans="53:60" ht="12.75">
      <c r="BA2091" s="58"/>
      <c r="BB2091" s="49"/>
      <c r="BC2091" s="64"/>
      <c r="BD2091" s="60"/>
      <c r="BE2091" s="61"/>
      <c r="BF2091" s="62"/>
      <c r="BG2091" s="60"/>
      <c r="BH2091" s="60"/>
    </row>
    <row r="2092" spans="53:60" ht="12.75">
      <c r="BA2092" s="58"/>
      <c r="BB2092" s="49"/>
      <c r="BC2092" s="64"/>
      <c r="BD2092" s="60"/>
      <c r="BE2092" s="61"/>
      <c r="BF2092" s="62"/>
      <c r="BG2092" s="60"/>
      <c r="BH2092" s="60"/>
    </row>
    <row r="2093" spans="53:60" ht="12.75">
      <c r="BA2093" s="58"/>
      <c r="BB2093" s="49"/>
      <c r="BC2093" s="64"/>
      <c r="BD2093" s="60"/>
      <c r="BE2093" s="61"/>
      <c r="BF2093" s="62"/>
      <c r="BG2093" s="60"/>
      <c r="BH2093" s="60"/>
    </row>
    <row r="2094" spans="53:60" ht="12.75">
      <c r="BA2094" s="58"/>
      <c r="BB2094" s="49"/>
      <c r="BC2094" s="64"/>
      <c r="BD2094" s="60"/>
      <c r="BE2094" s="61"/>
      <c r="BF2094" s="62"/>
      <c r="BG2094" s="60"/>
      <c r="BH2094" s="60"/>
    </row>
    <row r="2095" spans="53:60" ht="12.75">
      <c r="BA2095" s="58"/>
      <c r="BB2095" s="49"/>
      <c r="BC2095" s="64"/>
      <c r="BD2095" s="60"/>
      <c r="BE2095" s="61"/>
      <c r="BF2095" s="62"/>
      <c r="BG2095" s="60"/>
      <c r="BH2095" s="60"/>
    </row>
    <row r="2096" spans="53:60" ht="12.75">
      <c r="BA2096" s="58"/>
      <c r="BB2096" s="49"/>
      <c r="BC2096" s="64"/>
      <c r="BD2096" s="60"/>
      <c r="BE2096" s="61"/>
      <c r="BF2096" s="62"/>
      <c r="BG2096" s="60"/>
      <c r="BH2096" s="60"/>
    </row>
    <row r="2097" spans="53:60" ht="12.75">
      <c r="BA2097" s="58"/>
      <c r="BB2097" s="49"/>
      <c r="BC2097" s="64"/>
      <c r="BD2097" s="60"/>
      <c r="BE2097" s="61"/>
      <c r="BF2097" s="62"/>
      <c r="BG2097" s="60"/>
      <c r="BH2097" s="60"/>
    </row>
    <row r="2098" spans="53:60" ht="12.75">
      <c r="BA2098" s="58"/>
      <c r="BB2098" s="49"/>
      <c r="BC2098" s="64"/>
      <c r="BD2098" s="60"/>
      <c r="BE2098" s="61"/>
      <c r="BF2098" s="62"/>
      <c r="BG2098" s="60"/>
      <c r="BH2098" s="60"/>
    </row>
    <row r="2099" spans="53:60" ht="12.75">
      <c r="BA2099" s="58"/>
      <c r="BB2099" s="49"/>
      <c r="BC2099" s="64"/>
      <c r="BD2099" s="60"/>
      <c r="BE2099" s="61"/>
      <c r="BF2099" s="62"/>
      <c r="BG2099" s="60"/>
      <c r="BH2099" s="60"/>
    </row>
    <row r="2100" spans="53:60" ht="12.75">
      <c r="BA2100" s="58"/>
      <c r="BB2100" s="49"/>
      <c r="BC2100" s="64"/>
      <c r="BD2100" s="60"/>
      <c r="BE2100" s="61"/>
      <c r="BF2100" s="62"/>
      <c r="BG2100" s="60"/>
      <c r="BH2100" s="60"/>
    </row>
    <row r="2101" spans="53:60" ht="12.75">
      <c r="BA2101" s="58"/>
      <c r="BB2101" s="49"/>
      <c r="BC2101" s="64"/>
      <c r="BD2101" s="60"/>
      <c r="BE2101" s="61"/>
      <c r="BF2101" s="62"/>
      <c r="BG2101" s="60"/>
      <c r="BH2101" s="60"/>
    </row>
    <row r="2102" spans="53:60" ht="12.75">
      <c r="BA2102" s="58"/>
      <c r="BB2102" s="49"/>
      <c r="BC2102" s="64"/>
      <c r="BD2102" s="60"/>
      <c r="BE2102" s="61"/>
      <c r="BF2102" s="62"/>
      <c r="BG2102" s="60"/>
      <c r="BH2102" s="60"/>
    </row>
    <row r="2103" spans="53:60" ht="12.75">
      <c r="BA2103" s="58"/>
      <c r="BB2103" s="49"/>
      <c r="BC2103" s="64"/>
      <c r="BD2103" s="60"/>
      <c r="BE2103" s="61"/>
      <c r="BF2103" s="62"/>
      <c r="BG2103" s="60"/>
      <c r="BH2103" s="60"/>
    </row>
    <row r="2104" spans="53:60" ht="12.75">
      <c r="BA2104" s="58"/>
      <c r="BB2104" s="49"/>
      <c r="BC2104" s="64"/>
      <c r="BD2104" s="60"/>
      <c r="BE2104" s="61"/>
      <c r="BF2104" s="62"/>
      <c r="BG2104" s="60"/>
      <c r="BH2104" s="60"/>
    </row>
    <row r="2105" spans="53:60" ht="12.75">
      <c r="BA2105" s="58"/>
      <c r="BB2105" s="49"/>
      <c r="BC2105" s="64"/>
      <c r="BD2105" s="60"/>
      <c r="BE2105" s="61"/>
      <c r="BF2105" s="62"/>
      <c r="BG2105" s="60"/>
      <c r="BH2105" s="60"/>
    </row>
    <row r="2106" spans="53:60" ht="12.75">
      <c r="BA2106" s="58"/>
      <c r="BB2106" s="49"/>
      <c r="BC2106" s="64"/>
      <c r="BD2106" s="60"/>
      <c r="BE2106" s="61"/>
      <c r="BF2106" s="62"/>
      <c r="BG2106" s="60"/>
      <c r="BH2106" s="60"/>
    </row>
    <row r="2107" spans="53:60" ht="12.75">
      <c r="BA2107" s="58"/>
      <c r="BB2107" s="49"/>
      <c r="BC2107" s="64"/>
      <c r="BD2107" s="60"/>
      <c r="BE2107" s="61"/>
      <c r="BF2107" s="62"/>
      <c r="BG2107" s="60"/>
      <c r="BH2107" s="60"/>
    </row>
    <row r="2108" spans="53:60" ht="12.75">
      <c r="BA2108" s="58"/>
      <c r="BB2108" s="49"/>
      <c r="BC2108" s="64"/>
      <c r="BD2108" s="60"/>
      <c r="BE2108" s="61"/>
      <c r="BF2108" s="62"/>
      <c r="BG2108" s="60"/>
      <c r="BH2108" s="60"/>
    </row>
    <row r="2109" spans="53:60" ht="12.75">
      <c r="BA2109" s="58"/>
      <c r="BB2109" s="49"/>
      <c r="BC2109" s="64"/>
      <c r="BD2109" s="60"/>
      <c r="BE2109" s="61"/>
      <c r="BF2109" s="62"/>
      <c r="BG2109" s="60"/>
      <c r="BH2109" s="60"/>
    </row>
    <row r="2110" spans="53:60" ht="12.75">
      <c r="BA2110" s="58"/>
      <c r="BB2110" s="49"/>
      <c r="BC2110" s="64"/>
      <c r="BD2110" s="60"/>
      <c r="BE2110" s="61"/>
      <c r="BF2110" s="62"/>
      <c r="BG2110" s="60"/>
      <c r="BH2110" s="60"/>
    </row>
    <row r="2111" spans="53:60" ht="12.75">
      <c r="BA2111" s="58"/>
      <c r="BB2111" s="49"/>
      <c r="BC2111" s="64"/>
      <c r="BD2111" s="60"/>
      <c r="BE2111" s="61"/>
      <c r="BF2111" s="62"/>
      <c r="BG2111" s="60"/>
      <c r="BH2111" s="60"/>
    </row>
    <row r="2112" spans="53:60" ht="12.75">
      <c r="BA2112" s="58"/>
      <c r="BB2112" s="49"/>
      <c r="BC2112" s="64"/>
      <c r="BD2112" s="60"/>
      <c r="BE2112" s="61"/>
      <c r="BF2112" s="62"/>
      <c r="BG2112" s="60"/>
      <c r="BH2112" s="60"/>
    </row>
    <row r="2113" spans="53:60" ht="12.75">
      <c r="BA2113" s="58"/>
      <c r="BB2113" s="49"/>
      <c r="BC2113" s="64"/>
      <c r="BD2113" s="60"/>
      <c r="BE2113" s="61"/>
      <c r="BF2113" s="62"/>
      <c r="BG2113" s="60"/>
      <c r="BH2113" s="60"/>
    </row>
    <row r="2114" spans="53:60" ht="12.75">
      <c r="BA2114" s="58"/>
      <c r="BB2114" s="49"/>
      <c r="BC2114" s="64"/>
      <c r="BD2114" s="60"/>
      <c r="BE2114" s="61"/>
      <c r="BF2114" s="62"/>
      <c r="BG2114" s="60"/>
      <c r="BH2114" s="60"/>
    </row>
    <row r="2115" spans="53:60" ht="12.75">
      <c r="BA2115" s="58"/>
      <c r="BB2115" s="49"/>
      <c r="BC2115" s="64"/>
      <c r="BD2115" s="60"/>
      <c r="BE2115" s="61"/>
      <c r="BF2115" s="62"/>
      <c r="BG2115" s="60"/>
      <c r="BH2115" s="60"/>
    </row>
    <row r="2116" spans="53:60" ht="12.75">
      <c r="BA2116" s="58"/>
      <c r="BB2116" s="49"/>
      <c r="BC2116" s="64"/>
      <c r="BD2116" s="60"/>
      <c r="BE2116" s="61"/>
      <c r="BF2116" s="62"/>
      <c r="BG2116" s="60"/>
      <c r="BH2116" s="60"/>
    </row>
    <row r="2117" spans="53:60" ht="12.75">
      <c r="BA2117" s="58"/>
      <c r="BB2117" s="49"/>
      <c r="BC2117" s="64"/>
      <c r="BD2117" s="60"/>
      <c r="BE2117" s="61"/>
      <c r="BF2117" s="62"/>
      <c r="BG2117" s="60"/>
      <c r="BH2117" s="60"/>
    </row>
    <row r="2118" spans="53:60" ht="12.75">
      <c r="BA2118" s="58"/>
      <c r="BB2118" s="49"/>
      <c r="BC2118" s="64"/>
      <c r="BD2118" s="60"/>
      <c r="BE2118" s="61"/>
      <c r="BF2118" s="62"/>
      <c r="BG2118" s="60"/>
      <c r="BH2118" s="60"/>
    </row>
    <row r="2119" spans="53:60" ht="12.75">
      <c r="BA2119" s="58"/>
      <c r="BB2119" s="49"/>
      <c r="BC2119" s="64"/>
      <c r="BD2119" s="60"/>
      <c r="BE2119" s="61"/>
      <c r="BF2119" s="62"/>
      <c r="BG2119" s="60"/>
      <c r="BH2119" s="60"/>
    </row>
    <row r="2120" spans="53:60" ht="12.75">
      <c r="BA2120" s="58"/>
      <c r="BB2120" s="49"/>
      <c r="BC2120" s="64"/>
      <c r="BD2120" s="60"/>
      <c r="BE2120" s="61"/>
      <c r="BF2120" s="62"/>
      <c r="BG2120" s="60"/>
      <c r="BH2120" s="60"/>
    </row>
    <row r="2121" spans="53:60" ht="12.75">
      <c r="BA2121" s="58"/>
      <c r="BB2121" s="49"/>
      <c r="BC2121" s="64"/>
      <c r="BD2121" s="60"/>
      <c r="BE2121" s="61"/>
      <c r="BF2121" s="62"/>
      <c r="BG2121" s="60"/>
      <c r="BH2121" s="60"/>
    </row>
    <row r="2122" spans="53:60" ht="12.75">
      <c r="BA2122" s="58"/>
      <c r="BB2122" s="49"/>
      <c r="BC2122" s="64"/>
      <c r="BD2122" s="60"/>
      <c r="BE2122" s="61"/>
      <c r="BF2122" s="62"/>
      <c r="BG2122" s="60"/>
      <c r="BH2122" s="60"/>
    </row>
    <row r="2123" spans="53:60" ht="12.75">
      <c r="BA2123" s="58"/>
      <c r="BB2123" s="49"/>
      <c r="BC2123" s="64"/>
      <c r="BD2123" s="60"/>
      <c r="BE2123" s="61"/>
      <c r="BF2123" s="62"/>
      <c r="BG2123" s="60"/>
      <c r="BH2123" s="60"/>
    </row>
    <row r="2124" spans="53:60" ht="12.75">
      <c r="BA2124" s="58"/>
      <c r="BB2124" s="49"/>
      <c r="BC2124" s="64"/>
      <c r="BD2124" s="60"/>
      <c r="BE2124" s="61"/>
      <c r="BF2124" s="62"/>
      <c r="BG2124" s="60"/>
      <c r="BH2124" s="60"/>
    </row>
    <row r="2125" spans="53:60" ht="12.75">
      <c r="BA2125" s="58"/>
      <c r="BB2125" s="49"/>
      <c r="BC2125" s="64"/>
      <c r="BD2125" s="60"/>
      <c r="BE2125" s="61"/>
      <c r="BF2125" s="62"/>
      <c r="BG2125" s="60"/>
      <c r="BH2125" s="60"/>
    </row>
    <row r="2126" spans="53:60" ht="12.75">
      <c r="BA2126" s="58"/>
      <c r="BB2126" s="49"/>
      <c r="BC2126" s="64"/>
      <c r="BD2126" s="60"/>
      <c r="BE2126" s="61"/>
      <c r="BF2126" s="62"/>
      <c r="BG2126" s="60"/>
      <c r="BH2126" s="60"/>
    </row>
    <row r="2127" spans="53:60" ht="12.75">
      <c r="BA2127" s="58"/>
      <c r="BB2127" s="49"/>
      <c r="BC2127" s="64"/>
      <c r="BD2127" s="60"/>
      <c r="BE2127" s="61"/>
      <c r="BF2127" s="62"/>
      <c r="BG2127" s="60"/>
      <c r="BH2127" s="60"/>
    </row>
    <row r="2128" spans="53:60" ht="12.75">
      <c r="BA2128" s="58"/>
      <c r="BB2128" s="49"/>
      <c r="BC2128" s="64"/>
      <c r="BD2128" s="60"/>
      <c r="BE2128" s="61"/>
      <c r="BF2128" s="62"/>
      <c r="BG2128" s="60"/>
      <c r="BH2128" s="60"/>
    </row>
    <row r="2129" spans="53:60" ht="12.75">
      <c r="BA2129" s="58"/>
      <c r="BB2129" s="49"/>
      <c r="BC2129" s="64"/>
      <c r="BD2129" s="60"/>
      <c r="BE2129" s="61"/>
      <c r="BF2129" s="62"/>
      <c r="BG2129" s="60"/>
      <c r="BH2129" s="60"/>
    </row>
    <row r="2130" spans="53:60" ht="12.75">
      <c r="BA2130" s="58"/>
      <c r="BB2130" s="49"/>
      <c r="BC2130" s="64"/>
      <c r="BD2130" s="60"/>
      <c r="BE2130" s="61"/>
      <c r="BF2130" s="62"/>
      <c r="BG2130" s="60"/>
      <c r="BH2130" s="60"/>
    </row>
    <row r="2131" spans="53:60" ht="12.75">
      <c r="BA2131" s="58"/>
      <c r="BB2131" s="49"/>
      <c r="BC2131" s="64"/>
      <c r="BD2131" s="60"/>
      <c r="BE2131" s="61"/>
      <c r="BF2131" s="62"/>
      <c r="BG2131" s="60"/>
      <c r="BH2131" s="60"/>
    </row>
    <row r="2132" spans="53:60" ht="12.75">
      <c r="BA2132" s="58"/>
      <c r="BB2132" s="49"/>
      <c r="BC2132" s="64"/>
      <c r="BD2132" s="60"/>
      <c r="BE2132" s="61"/>
      <c r="BF2132" s="62"/>
      <c r="BG2132" s="60"/>
      <c r="BH2132" s="60"/>
    </row>
    <row r="2133" spans="53:60" ht="12.75">
      <c r="BA2133" s="58"/>
      <c r="BB2133" s="49"/>
      <c r="BC2133" s="64"/>
      <c r="BD2133" s="60"/>
      <c r="BE2133" s="61"/>
      <c r="BF2133" s="62"/>
      <c r="BG2133" s="60"/>
      <c r="BH2133" s="60"/>
    </row>
    <row r="2134" spans="53:60" ht="12.75">
      <c r="BA2134" s="58"/>
      <c r="BB2134" s="49"/>
      <c r="BC2134" s="64"/>
      <c r="BD2134" s="60"/>
      <c r="BE2134" s="61"/>
      <c r="BF2134" s="62"/>
      <c r="BG2134" s="60"/>
      <c r="BH2134" s="60"/>
    </row>
    <row r="2135" spans="53:60" ht="12.75">
      <c r="BA2135" s="58"/>
      <c r="BB2135" s="49"/>
      <c r="BC2135" s="64"/>
      <c r="BD2135" s="60"/>
      <c r="BE2135" s="61"/>
      <c r="BF2135" s="62"/>
      <c r="BG2135" s="60"/>
      <c r="BH2135" s="60"/>
    </row>
    <row r="2136" spans="53:60" ht="12.75">
      <c r="BA2136" s="58"/>
      <c r="BB2136" s="49"/>
      <c r="BC2136" s="64"/>
      <c r="BD2136" s="60"/>
      <c r="BE2136" s="61"/>
      <c r="BF2136" s="62"/>
      <c r="BG2136" s="60"/>
      <c r="BH2136" s="60"/>
    </row>
    <row r="2137" spans="53:60" ht="12.75">
      <c r="BA2137" s="58"/>
      <c r="BB2137" s="49"/>
      <c r="BC2137" s="64"/>
      <c r="BD2137" s="60"/>
      <c r="BE2137" s="61"/>
      <c r="BF2137" s="62"/>
      <c r="BG2137" s="60"/>
      <c r="BH2137" s="60"/>
    </row>
    <row r="2138" spans="53:60" ht="12.75">
      <c r="BA2138" s="58"/>
      <c r="BB2138" s="49"/>
      <c r="BC2138" s="64"/>
      <c r="BD2138" s="60"/>
      <c r="BE2138" s="61"/>
      <c r="BF2138" s="62"/>
      <c r="BG2138" s="60"/>
      <c r="BH2138" s="60"/>
    </row>
    <row r="2139" spans="53:60" ht="12.75">
      <c r="BA2139" s="58"/>
      <c r="BB2139" s="49"/>
      <c r="BC2139" s="64"/>
      <c r="BD2139" s="60"/>
      <c r="BE2139" s="61"/>
      <c r="BF2139" s="62"/>
      <c r="BG2139" s="60"/>
      <c r="BH2139" s="60"/>
    </row>
    <row r="2140" spans="53:60" ht="12.75">
      <c r="BA2140" s="58"/>
      <c r="BB2140" s="49"/>
      <c r="BC2140" s="64"/>
      <c r="BD2140" s="60"/>
      <c r="BE2140" s="61"/>
      <c r="BF2140" s="62"/>
      <c r="BG2140" s="60"/>
      <c r="BH2140" s="60"/>
    </row>
    <row r="2141" spans="53:60" ht="12.75">
      <c r="BA2141" s="58"/>
      <c r="BB2141" s="49"/>
      <c r="BC2141" s="64"/>
      <c r="BD2141" s="60"/>
      <c r="BE2141" s="61"/>
      <c r="BF2141" s="62"/>
      <c r="BG2141" s="60"/>
      <c r="BH2141" s="60"/>
    </row>
    <row r="2142" spans="53:60" ht="12.75">
      <c r="BA2142" s="58"/>
      <c r="BB2142" s="49"/>
      <c r="BC2142" s="64"/>
      <c r="BD2142" s="60"/>
      <c r="BE2142" s="61"/>
      <c r="BF2142" s="62"/>
      <c r="BG2142" s="60"/>
      <c r="BH2142" s="60"/>
    </row>
    <row r="2143" spans="53:60" ht="12.75">
      <c r="BA2143" s="58"/>
      <c r="BB2143" s="49"/>
      <c r="BC2143" s="64"/>
      <c r="BD2143" s="60"/>
      <c r="BE2143" s="61"/>
      <c r="BF2143" s="62"/>
      <c r="BG2143" s="60"/>
      <c r="BH2143" s="60"/>
    </row>
    <row r="2144" spans="53:60" ht="12.75">
      <c r="BA2144" s="58"/>
      <c r="BB2144" s="49"/>
      <c r="BC2144" s="64"/>
      <c r="BD2144" s="60"/>
      <c r="BE2144" s="61"/>
      <c r="BF2144" s="62"/>
      <c r="BG2144" s="60"/>
      <c r="BH2144" s="60"/>
    </row>
    <row r="3000" spans="53:60" ht="12.75">
      <c r="BA3000" s="65"/>
      <c r="BB3000" s="65"/>
      <c r="BC3000" s="56"/>
      <c r="BD3000" s="66"/>
      <c r="BE3000" s="67"/>
      <c r="BF3000" s="65"/>
      <c r="BG3000" s="66"/>
      <c r="BH3000" s="66"/>
    </row>
    <row r="3001" spans="53:60" ht="12.75">
      <c r="BA3001" s="49"/>
      <c r="BB3001" s="49"/>
      <c r="BC3001" s="59"/>
      <c r="BD3001" s="60"/>
      <c r="BE3001" s="61"/>
      <c r="BF3001" s="62"/>
      <c r="BG3001" s="60"/>
      <c r="BH3001" s="60"/>
    </row>
    <row r="3002" spans="53:60" ht="12.75">
      <c r="BA3002" s="49"/>
      <c r="BB3002" s="49"/>
      <c r="BC3002" s="59"/>
      <c r="BD3002" s="60"/>
      <c r="BE3002" s="61"/>
      <c r="BF3002" s="62"/>
      <c r="BG3002" s="60"/>
      <c r="BH3002" s="60"/>
    </row>
    <row r="3003" spans="53:60" ht="12.75">
      <c r="BA3003" s="49"/>
      <c r="BB3003" s="49"/>
      <c r="BC3003" s="59"/>
      <c r="BD3003" s="60"/>
      <c r="BE3003" s="61"/>
      <c r="BF3003" s="62"/>
      <c r="BG3003" s="60"/>
      <c r="BH3003" s="60"/>
    </row>
    <row r="3004" spans="53:60" ht="12.75">
      <c r="BA3004" s="49"/>
      <c r="BB3004" s="49"/>
      <c r="BC3004" s="59"/>
      <c r="BD3004" s="60"/>
      <c r="BE3004" s="61"/>
      <c r="BF3004" s="62"/>
      <c r="BG3004" s="60"/>
      <c r="BH3004" s="60"/>
    </row>
    <row r="3005" spans="53:60" ht="12.75">
      <c r="BA3005" s="49"/>
      <c r="BB3005" s="49"/>
      <c r="BC3005" s="59"/>
      <c r="BD3005" s="60"/>
      <c r="BE3005" s="61"/>
      <c r="BF3005" s="62"/>
      <c r="BG3005" s="60"/>
      <c r="BH3005" s="60"/>
    </row>
    <row r="3006" spans="53:60" ht="12.75">
      <c r="BA3006" s="49"/>
      <c r="BB3006" s="49"/>
      <c r="BC3006" s="59"/>
      <c r="BD3006" s="60"/>
      <c r="BE3006" s="61"/>
      <c r="BF3006" s="62"/>
      <c r="BG3006" s="60"/>
      <c r="BH3006" s="60"/>
    </row>
    <row r="3007" spans="53:60" ht="12.75">
      <c r="BA3007" s="49"/>
      <c r="BB3007" s="49"/>
      <c r="BC3007" s="59"/>
      <c r="BD3007" s="60"/>
      <c r="BE3007" s="61"/>
      <c r="BF3007" s="62"/>
      <c r="BG3007" s="60"/>
      <c r="BH3007" s="60"/>
    </row>
    <row r="3008" spans="53:60" ht="12.75">
      <c r="BA3008" s="49"/>
      <c r="BB3008" s="49"/>
      <c r="BC3008" s="59"/>
      <c r="BD3008" s="60"/>
      <c r="BE3008" s="61"/>
      <c r="BF3008" s="62"/>
      <c r="BG3008" s="60"/>
      <c r="BH3008" s="60"/>
    </row>
    <row r="3009" spans="53:60" ht="12.75">
      <c r="BA3009" s="49"/>
      <c r="BB3009" s="49"/>
      <c r="BC3009" s="59"/>
      <c r="BD3009" s="60"/>
      <c r="BE3009" s="61"/>
      <c r="BF3009" s="62"/>
      <c r="BG3009" s="60"/>
      <c r="BH3009" s="60"/>
    </row>
    <row r="3010" spans="53:60" ht="12.75">
      <c r="BA3010" s="49"/>
      <c r="BB3010" s="49"/>
      <c r="BC3010" s="59"/>
      <c r="BD3010" s="60"/>
      <c r="BE3010" s="61"/>
      <c r="BF3010" s="62"/>
      <c r="BG3010" s="60"/>
      <c r="BH3010" s="60"/>
    </row>
    <row r="3011" spans="53:60" ht="12.75">
      <c r="BA3011" s="49"/>
      <c r="BB3011" s="49"/>
      <c r="BC3011" s="59"/>
      <c r="BD3011" s="60"/>
      <c r="BE3011" s="61"/>
      <c r="BF3011" s="62"/>
      <c r="BG3011" s="60"/>
      <c r="BH3011" s="60"/>
    </row>
    <row r="3012" spans="53:60" ht="12.75">
      <c r="BA3012" s="49"/>
      <c r="BB3012" s="49"/>
      <c r="BC3012" s="59"/>
      <c r="BD3012" s="60"/>
      <c r="BE3012" s="61"/>
      <c r="BF3012" s="62"/>
      <c r="BG3012" s="60"/>
      <c r="BH3012" s="60"/>
    </row>
    <row r="3013" spans="53:60" ht="12.75">
      <c r="BA3013" s="49"/>
      <c r="BB3013" s="49"/>
      <c r="BC3013" s="59"/>
      <c r="BD3013" s="60"/>
      <c r="BE3013" s="61"/>
      <c r="BF3013" s="62"/>
      <c r="BG3013" s="60"/>
      <c r="BH3013" s="60"/>
    </row>
    <row r="3014" spans="53:60" ht="12.75">
      <c r="BA3014" s="49"/>
      <c r="BB3014" s="49"/>
      <c r="BC3014" s="59"/>
      <c r="BD3014" s="60"/>
      <c r="BE3014" s="61"/>
      <c r="BF3014" s="62"/>
      <c r="BG3014" s="60"/>
      <c r="BH3014" s="60"/>
    </row>
    <row r="3015" spans="53:60" ht="12.75">
      <c r="BA3015" s="49"/>
      <c r="BB3015" s="49"/>
      <c r="BC3015" s="59"/>
      <c r="BD3015" s="60"/>
      <c r="BE3015" s="61"/>
      <c r="BF3015" s="62"/>
      <c r="BG3015" s="60"/>
      <c r="BH3015" s="60"/>
    </row>
    <row r="3016" spans="53:60" ht="12.75">
      <c r="BA3016" s="49"/>
      <c r="BB3016" s="49"/>
      <c r="BC3016" s="59"/>
      <c r="BD3016" s="60"/>
      <c r="BE3016" s="61"/>
      <c r="BF3016" s="62"/>
      <c r="BG3016" s="60"/>
      <c r="BH3016" s="60"/>
    </row>
    <row r="3017" spans="53:60" ht="12.75">
      <c r="BA3017" s="49"/>
      <c r="BB3017" s="49"/>
      <c r="BC3017" s="59"/>
      <c r="BD3017" s="60"/>
      <c r="BE3017" s="61"/>
      <c r="BF3017" s="62"/>
      <c r="BG3017" s="60"/>
      <c r="BH3017" s="60"/>
    </row>
    <row r="3018" spans="53:60" ht="12.75">
      <c r="BA3018" s="49"/>
      <c r="BB3018" s="49"/>
      <c r="BC3018" s="59"/>
      <c r="BD3018" s="60"/>
      <c r="BE3018" s="61"/>
      <c r="BF3018" s="62"/>
      <c r="BG3018" s="60"/>
      <c r="BH3018" s="60"/>
    </row>
    <row r="3019" spans="53:60" ht="12.75">
      <c r="BA3019" s="49"/>
      <c r="BB3019" s="49"/>
      <c r="BC3019" s="59"/>
      <c r="BD3019" s="60"/>
      <c r="BE3019" s="61"/>
      <c r="BF3019" s="62"/>
      <c r="BG3019" s="60"/>
      <c r="BH3019" s="60"/>
    </row>
    <row r="3020" spans="53:60" ht="12.75">
      <c r="BA3020" s="49"/>
      <c r="BB3020" s="49"/>
      <c r="BC3020" s="59"/>
      <c r="BD3020" s="60"/>
      <c r="BE3020" s="61"/>
      <c r="BF3020" s="62"/>
      <c r="BG3020" s="60"/>
      <c r="BH3020" s="60"/>
    </row>
    <row r="3021" spans="53:60" ht="12.75">
      <c r="BA3021" s="49"/>
      <c r="BB3021" s="49"/>
      <c r="BC3021" s="59"/>
      <c r="BD3021" s="60"/>
      <c r="BE3021" s="61"/>
      <c r="BF3021" s="62"/>
      <c r="BG3021" s="60"/>
      <c r="BH3021" s="60"/>
    </row>
    <row r="3022" spans="53:60" ht="12.75">
      <c r="BA3022" s="49"/>
      <c r="BB3022" s="49"/>
      <c r="BC3022" s="59"/>
      <c r="BD3022" s="60"/>
      <c r="BE3022" s="61"/>
      <c r="BF3022" s="62"/>
      <c r="BG3022" s="60"/>
      <c r="BH3022" s="60"/>
    </row>
    <row r="3023" spans="53:60" ht="12.75">
      <c r="BA3023" s="49"/>
      <c r="BB3023" s="49"/>
      <c r="BC3023" s="59"/>
      <c r="BD3023" s="60"/>
      <c r="BE3023" s="61"/>
      <c r="BF3023" s="62"/>
      <c r="BG3023" s="60"/>
      <c r="BH3023" s="60"/>
    </row>
    <row r="3024" spans="53:60" ht="12.75">
      <c r="BA3024" s="49"/>
      <c r="BB3024" s="49"/>
      <c r="BC3024" s="59"/>
      <c r="BD3024" s="60"/>
      <c r="BE3024" s="61"/>
      <c r="BF3024" s="62"/>
      <c r="BG3024" s="60"/>
      <c r="BH3024" s="60"/>
    </row>
    <row r="3025" spans="53:60" ht="12.75">
      <c r="BA3025" s="49"/>
      <c r="BB3025" s="49"/>
      <c r="BC3025" s="59"/>
      <c r="BD3025" s="60"/>
      <c r="BE3025" s="61"/>
      <c r="BF3025" s="62"/>
      <c r="BG3025" s="60"/>
      <c r="BH3025" s="60"/>
    </row>
    <row r="3026" spans="53:60" ht="12.75">
      <c r="BA3026" s="49"/>
      <c r="BB3026" s="49"/>
      <c r="BC3026" s="59"/>
      <c r="BD3026" s="60"/>
      <c r="BE3026" s="61"/>
      <c r="BF3026" s="62"/>
      <c r="BG3026" s="60"/>
      <c r="BH3026" s="60"/>
    </row>
    <row r="3027" spans="53:60" ht="12.75">
      <c r="BA3027" s="49"/>
      <c r="BB3027" s="49"/>
      <c r="BC3027" s="59"/>
      <c r="BD3027" s="60"/>
      <c r="BE3027" s="61"/>
      <c r="BF3027" s="62"/>
      <c r="BG3027" s="60"/>
      <c r="BH3027" s="60"/>
    </row>
    <row r="3028" spans="53:60" ht="12.75">
      <c r="BA3028" s="49"/>
      <c r="BB3028" s="49"/>
      <c r="BC3028" s="59"/>
      <c r="BD3028" s="60"/>
      <c r="BE3028" s="61"/>
      <c r="BF3028" s="62"/>
      <c r="BG3028" s="60"/>
      <c r="BH3028" s="60"/>
    </row>
    <row r="3029" spans="53:60" ht="12.75">
      <c r="BA3029" s="49"/>
      <c r="BB3029" s="49"/>
      <c r="BC3029" s="59"/>
      <c r="BD3029" s="60"/>
      <c r="BE3029" s="61"/>
      <c r="BF3029" s="62"/>
      <c r="BG3029" s="60"/>
      <c r="BH3029" s="60"/>
    </row>
    <row r="3030" spans="53:60" ht="12.75">
      <c r="BA3030" s="49"/>
      <c r="BB3030" s="49"/>
      <c r="BC3030" s="59"/>
      <c r="BD3030" s="60"/>
      <c r="BE3030" s="61"/>
      <c r="BF3030" s="62"/>
      <c r="BG3030" s="60"/>
      <c r="BH3030" s="60"/>
    </row>
    <row r="3031" spans="53:60" ht="12.75">
      <c r="BA3031" s="49"/>
      <c r="BB3031" s="49"/>
      <c r="BC3031" s="59"/>
      <c r="BD3031" s="60"/>
      <c r="BE3031" s="61"/>
      <c r="BF3031" s="62"/>
      <c r="BG3031" s="60"/>
      <c r="BH3031" s="60"/>
    </row>
    <row r="3032" spans="53:60" ht="12.75">
      <c r="BA3032" s="49"/>
      <c r="BB3032" s="49"/>
      <c r="BC3032" s="59"/>
      <c r="BD3032" s="60"/>
      <c r="BE3032" s="61"/>
      <c r="BF3032" s="62"/>
      <c r="BG3032" s="60"/>
      <c r="BH3032" s="60"/>
    </row>
    <row r="3033" spans="53:60" ht="12.75">
      <c r="BA3033" s="49"/>
      <c r="BB3033" s="49"/>
      <c r="BC3033" s="59"/>
      <c r="BD3033" s="60"/>
      <c r="BE3033" s="61"/>
      <c r="BF3033" s="62"/>
      <c r="BG3033" s="60"/>
      <c r="BH3033" s="60"/>
    </row>
    <row r="3034" spans="53:60" ht="12.75">
      <c r="BA3034" s="49"/>
      <c r="BB3034" s="49"/>
      <c r="BC3034" s="59"/>
      <c r="BD3034" s="60"/>
      <c r="BE3034" s="61"/>
      <c r="BF3034" s="62"/>
      <c r="BG3034" s="60"/>
      <c r="BH3034" s="60"/>
    </row>
    <row r="3035" spans="53:60" ht="12.75">
      <c r="BA3035" s="49"/>
      <c r="BB3035" s="49"/>
      <c r="BC3035" s="59"/>
      <c r="BD3035" s="60"/>
      <c r="BE3035" s="61"/>
      <c r="BF3035" s="62"/>
      <c r="BG3035" s="60"/>
      <c r="BH3035" s="60"/>
    </row>
    <row r="3036" spans="53:60" ht="12.75">
      <c r="BA3036" s="49"/>
      <c r="BB3036" s="49"/>
      <c r="BC3036" s="59"/>
      <c r="BD3036" s="60"/>
      <c r="BE3036" s="61"/>
      <c r="BF3036" s="62"/>
      <c r="BG3036" s="60"/>
      <c r="BH3036" s="60"/>
    </row>
    <row r="3037" spans="53:60" ht="12.75">
      <c r="BA3037" s="49"/>
      <c r="BB3037" s="49"/>
      <c r="BC3037" s="59"/>
      <c r="BD3037" s="60"/>
      <c r="BE3037" s="61"/>
      <c r="BF3037" s="62"/>
      <c r="BG3037" s="60"/>
      <c r="BH3037" s="60"/>
    </row>
    <row r="3038" spans="53:60" ht="12.75">
      <c r="BA3038" s="49"/>
      <c r="BB3038" s="49"/>
      <c r="BC3038" s="59"/>
      <c r="BD3038" s="60"/>
      <c r="BE3038" s="61"/>
      <c r="BF3038" s="62"/>
      <c r="BG3038" s="60"/>
      <c r="BH3038" s="60"/>
    </row>
    <row r="3039" spans="53:60" ht="12.75">
      <c r="BA3039" s="49"/>
      <c r="BB3039" s="49"/>
      <c r="BC3039" s="59"/>
      <c r="BD3039" s="60"/>
      <c r="BE3039" s="61"/>
      <c r="BF3039" s="62"/>
      <c r="BG3039" s="60"/>
      <c r="BH3039" s="60"/>
    </row>
    <row r="3040" spans="53:60" ht="12.75">
      <c r="BA3040" s="49"/>
      <c r="BB3040" s="49"/>
      <c r="BC3040" s="59"/>
      <c r="BD3040" s="60"/>
      <c r="BE3040" s="61"/>
      <c r="BF3040" s="62"/>
      <c r="BG3040" s="60"/>
      <c r="BH3040" s="60"/>
    </row>
    <row r="3041" spans="53:60" ht="12.75">
      <c r="BA3041" s="49"/>
      <c r="BB3041" s="49"/>
      <c r="BC3041" s="59"/>
      <c r="BD3041" s="60"/>
      <c r="BE3041" s="61"/>
      <c r="BF3041" s="62"/>
      <c r="BG3041" s="60"/>
      <c r="BH3041" s="60"/>
    </row>
    <row r="3042" spans="53:60" ht="12.75">
      <c r="BA3042" s="49"/>
      <c r="BB3042" s="49"/>
      <c r="BC3042" s="59"/>
      <c r="BD3042" s="60"/>
      <c r="BE3042" s="61"/>
      <c r="BF3042" s="62"/>
      <c r="BG3042" s="60"/>
      <c r="BH3042" s="60"/>
    </row>
    <row r="3043" spans="53:60" ht="12.75">
      <c r="BA3043" s="49"/>
      <c r="BB3043" s="49"/>
      <c r="BC3043" s="59"/>
      <c r="BD3043" s="60"/>
      <c r="BE3043" s="61"/>
      <c r="BF3043" s="62"/>
      <c r="BG3043" s="60"/>
      <c r="BH3043" s="60"/>
    </row>
    <row r="3044" spans="53:60" ht="12.75">
      <c r="BA3044" s="49"/>
      <c r="BB3044" s="49"/>
      <c r="BC3044" s="59"/>
      <c r="BD3044" s="60"/>
      <c r="BE3044" s="61"/>
      <c r="BF3044" s="62"/>
      <c r="BG3044" s="60"/>
      <c r="BH3044" s="60"/>
    </row>
    <row r="3045" spans="53:60" ht="12.75">
      <c r="BA3045" s="49"/>
      <c r="BB3045" s="49"/>
      <c r="BC3045" s="59"/>
      <c r="BD3045" s="60"/>
      <c r="BE3045" s="61"/>
      <c r="BF3045" s="62"/>
      <c r="BG3045" s="60"/>
      <c r="BH3045" s="60"/>
    </row>
    <row r="3046" spans="53:60" ht="12.75">
      <c r="BA3046" s="49"/>
      <c r="BB3046" s="49"/>
      <c r="BC3046" s="59"/>
      <c r="BD3046" s="60"/>
      <c r="BE3046" s="61"/>
      <c r="BF3046" s="62"/>
      <c r="BG3046" s="60"/>
      <c r="BH3046" s="60"/>
    </row>
    <row r="3047" spans="53:60" ht="12.75">
      <c r="BA3047" s="49"/>
      <c r="BB3047" s="49"/>
      <c r="BC3047" s="59"/>
      <c r="BD3047" s="60"/>
      <c r="BE3047" s="61"/>
      <c r="BF3047" s="62"/>
      <c r="BG3047" s="60"/>
      <c r="BH3047" s="60"/>
    </row>
    <row r="3048" spans="53:60" ht="12.75">
      <c r="BA3048" s="49"/>
      <c r="BB3048" s="49"/>
      <c r="BC3048" s="59"/>
      <c r="BD3048" s="60"/>
      <c r="BE3048" s="61"/>
      <c r="BF3048" s="62"/>
      <c r="BG3048" s="60"/>
      <c r="BH3048" s="60"/>
    </row>
    <row r="3049" spans="53:60" ht="12.75">
      <c r="BA3049" s="49"/>
      <c r="BB3049" s="49"/>
      <c r="BC3049" s="59"/>
      <c r="BD3049" s="60"/>
      <c r="BE3049" s="61"/>
      <c r="BF3049" s="62"/>
      <c r="BG3049" s="60"/>
      <c r="BH3049" s="60"/>
    </row>
    <row r="3050" spans="53:60" ht="12.75">
      <c r="BA3050" s="49"/>
      <c r="BB3050" s="49"/>
      <c r="BC3050" s="59"/>
      <c r="BD3050" s="60"/>
      <c r="BE3050" s="61"/>
      <c r="BF3050" s="62"/>
      <c r="BG3050" s="60"/>
      <c r="BH3050" s="60"/>
    </row>
    <row r="3051" spans="53:60" ht="12.75">
      <c r="BA3051" s="49"/>
      <c r="BB3051" s="49"/>
      <c r="BC3051" s="59"/>
      <c r="BD3051" s="60"/>
      <c r="BE3051" s="61"/>
      <c r="BF3051" s="62"/>
      <c r="BG3051" s="60"/>
      <c r="BH3051" s="60"/>
    </row>
    <row r="3052" spans="53:60" ht="12.75">
      <c r="BA3052" s="49"/>
      <c r="BB3052" s="49"/>
      <c r="BC3052" s="59"/>
      <c r="BD3052" s="60"/>
      <c r="BE3052" s="61"/>
      <c r="BF3052" s="62"/>
      <c r="BG3052" s="60"/>
      <c r="BH3052" s="60"/>
    </row>
    <row r="3053" spans="53:60" ht="12.75">
      <c r="BA3053" s="49"/>
      <c r="BB3053" s="49"/>
      <c r="BC3053" s="59"/>
      <c r="BD3053" s="60"/>
      <c r="BE3053" s="61"/>
      <c r="BF3053" s="62"/>
      <c r="BG3053" s="60"/>
      <c r="BH3053" s="60"/>
    </row>
    <row r="3054" spans="53:60" ht="12.75">
      <c r="BA3054" s="49"/>
      <c r="BB3054" s="49"/>
      <c r="BC3054" s="59"/>
      <c r="BD3054" s="60"/>
      <c r="BE3054" s="61"/>
      <c r="BF3054" s="62"/>
      <c r="BG3054" s="60"/>
      <c r="BH3054" s="60"/>
    </row>
    <row r="3055" spans="53:60" ht="12.75">
      <c r="BA3055" s="49"/>
      <c r="BB3055" s="49"/>
      <c r="BC3055" s="59"/>
      <c r="BD3055" s="60"/>
      <c r="BE3055" s="61"/>
      <c r="BF3055" s="62"/>
      <c r="BG3055" s="60"/>
      <c r="BH3055" s="60"/>
    </row>
    <row r="3056" spans="53:60" ht="12.75">
      <c r="BA3056" s="49"/>
      <c r="BB3056" s="49"/>
      <c r="BC3056" s="59"/>
      <c r="BD3056" s="60"/>
      <c r="BE3056" s="61"/>
      <c r="BF3056" s="62"/>
      <c r="BG3056" s="60"/>
      <c r="BH3056" s="60"/>
    </row>
    <row r="3057" spans="53:60" ht="12.75">
      <c r="BA3057" s="49"/>
      <c r="BB3057" s="49"/>
      <c r="BC3057" s="59"/>
      <c r="BD3057" s="60"/>
      <c r="BE3057" s="61"/>
      <c r="BF3057" s="62"/>
      <c r="BG3057" s="60"/>
      <c r="BH3057" s="60"/>
    </row>
    <row r="3058" spans="53:60" ht="12.75">
      <c r="BA3058" s="49"/>
      <c r="BB3058" s="49"/>
      <c r="BC3058" s="59"/>
      <c r="BD3058" s="60"/>
      <c r="BE3058" s="61"/>
      <c r="BF3058" s="62"/>
      <c r="BG3058" s="60"/>
      <c r="BH3058" s="60"/>
    </row>
    <row r="3059" spans="53:60" ht="12.75">
      <c r="BA3059" s="49"/>
      <c r="BB3059" s="49"/>
      <c r="BC3059" s="59"/>
      <c r="BD3059" s="60"/>
      <c r="BE3059" s="61"/>
      <c r="BF3059" s="62"/>
      <c r="BG3059" s="60"/>
      <c r="BH3059" s="60"/>
    </row>
    <row r="3060" spans="53:60" ht="12.75">
      <c r="BA3060" s="49"/>
      <c r="BB3060" s="49"/>
      <c r="BC3060" s="59"/>
      <c r="BD3060" s="60"/>
      <c r="BE3060" s="61"/>
      <c r="BF3060" s="62"/>
      <c r="BG3060" s="60"/>
      <c r="BH3060" s="60"/>
    </row>
    <row r="3061" spans="53:60" ht="12.75">
      <c r="BA3061" s="49"/>
      <c r="BB3061" s="49"/>
      <c r="BC3061" s="59"/>
      <c r="BD3061" s="60"/>
      <c r="BE3061" s="61"/>
      <c r="BF3061" s="62"/>
      <c r="BG3061" s="60"/>
      <c r="BH3061" s="60"/>
    </row>
    <row r="3062" spans="53:60" ht="12.75">
      <c r="BA3062" s="49"/>
      <c r="BB3062" s="49"/>
      <c r="BC3062" s="59"/>
      <c r="BD3062" s="60"/>
      <c r="BE3062" s="61"/>
      <c r="BF3062" s="62"/>
      <c r="BG3062" s="60"/>
      <c r="BH3062" s="60"/>
    </row>
    <row r="3063" spans="53:60" ht="12.75">
      <c r="BA3063" s="49"/>
      <c r="BB3063" s="49"/>
      <c r="BC3063" s="59"/>
      <c r="BD3063" s="60"/>
      <c r="BE3063" s="61"/>
      <c r="BF3063" s="62"/>
      <c r="BG3063" s="60"/>
      <c r="BH3063" s="60"/>
    </row>
    <row r="3064" spans="53:60" ht="12.75">
      <c r="BA3064" s="49"/>
      <c r="BB3064" s="49"/>
      <c r="BC3064" s="59"/>
      <c r="BD3064" s="60"/>
      <c r="BE3064" s="61"/>
      <c r="BF3064" s="62"/>
      <c r="BG3064" s="60"/>
      <c r="BH3064" s="60"/>
    </row>
    <row r="3065" spans="53:60" ht="12.75">
      <c r="BA3065" s="49"/>
      <c r="BB3065" s="49"/>
      <c r="BC3065" s="59"/>
      <c r="BD3065" s="60"/>
      <c r="BE3065" s="61"/>
      <c r="BF3065" s="62"/>
      <c r="BG3065" s="60"/>
      <c r="BH3065" s="60"/>
    </row>
    <row r="3066" spans="53:60" ht="12.75">
      <c r="BA3066" s="49"/>
      <c r="BB3066" s="49"/>
      <c r="BC3066" s="59"/>
      <c r="BD3066" s="60"/>
      <c r="BE3066" s="61"/>
      <c r="BF3066" s="62"/>
      <c r="BG3066" s="60"/>
      <c r="BH3066" s="60"/>
    </row>
    <row r="3067" spans="53:60" ht="12.75">
      <c r="BA3067" s="49"/>
      <c r="BB3067" s="49"/>
      <c r="BC3067" s="59"/>
      <c r="BD3067" s="60"/>
      <c r="BE3067" s="61"/>
      <c r="BF3067" s="62"/>
      <c r="BG3067" s="60"/>
      <c r="BH3067" s="60"/>
    </row>
    <row r="3068" spans="53:60" ht="12.75">
      <c r="BA3068" s="49"/>
      <c r="BB3068" s="49"/>
      <c r="BC3068" s="59"/>
      <c r="BD3068" s="60"/>
      <c r="BE3068" s="61"/>
      <c r="BF3068" s="62"/>
      <c r="BG3068" s="60"/>
      <c r="BH3068" s="60"/>
    </row>
    <row r="3069" spans="53:60" ht="12.75">
      <c r="BA3069" s="49"/>
      <c r="BB3069" s="49"/>
      <c r="BC3069" s="59"/>
      <c r="BD3069" s="60"/>
      <c r="BE3069" s="61"/>
      <c r="BF3069" s="62"/>
      <c r="BG3069" s="60"/>
      <c r="BH3069" s="60"/>
    </row>
    <row r="3070" spans="53:60" ht="12.75">
      <c r="BA3070" s="49"/>
      <c r="BB3070" s="49"/>
      <c r="BC3070" s="59"/>
      <c r="BD3070" s="60"/>
      <c r="BE3070" s="61"/>
      <c r="BF3070" s="62"/>
      <c r="BG3070" s="60"/>
      <c r="BH3070" s="60"/>
    </row>
    <row r="3071" spans="53:60" ht="12.75">
      <c r="BA3071" s="49"/>
      <c r="BB3071" s="49"/>
      <c r="BC3071" s="59"/>
      <c r="BD3071" s="60"/>
      <c r="BE3071" s="61"/>
      <c r="BF3071" s="62"/>
      <c r="BG3071" s="60"/>
      <c r="BH3071" s="60"/>
    </row>
    <row r="3072" spans="53:60" ht="12.75">
      <c r="BA3072" s="49"/>
      <c r="BB3072" s="49"/>
      <c r="BC3072" s="59"/>
      <c r="BD3072" s="60"/>
      <c r="BE3072" s="61"/>
      <c r="BF3072" s="62"/>
      <c r="BG3072" s="60"/>
      <c r="BH3072" s="60"/>
    </row>
    <row r="3073" spans="53:60" ht="12.75">
      <c r="BA3073" s="49"/>
      <c r="BB3073" s="49"/>
      <c r="BC3073" s="59"/>
      <c r="BD3073" s="60"/>
      <c r="BE3073" s="61"/>
      <c r="BF3073" s="62"/>
      <c r="BG3073" s="60"/>
      <c r="BH3073" s="60"/>
    </row>
    <row r="3074" spans="53:60" ht="12.75">
      <c r="BA3074" s="49"/>
      <c r="BB3074" s="49"/>
      <c r="BC3074" s="59"/>
      <c r="BD3074" s="60"/>
      <c r="BE3074" s="61"/>
      <c r="BF3074" s="62"/>
      <c r="BG3074" s="60"/>
      <c r="BH3074" s="60"/>
    </row>
    <row r="3075" spans="53:60" ht="12.75">
      <c r="BA3075" s="49"/>
      <c r="BB3075" s="49"/>
      <c r="BC3075" s="59"/>
      <c r="BD3075" s="60"/>
      <c r="BE3075" s="61"/>
      <c r="BF3075" s="62"/>
      <c r="BG3075" s="60"/>
      <c r="BH3075" s="60"/>
    </row>
    <row r="3076" spans="53:60" ht="12.75">
      <c r="BA3076" s="49"/>
      <c r="BB3076" s="49"/>
      <c r="BC3076" s="59"/>
      <c r="BD3076" s="60"/>
      <c r="BE3076" s="61"/>
      <c r="BF3076" s="62"/>
      <c r="BG3076" s="60"/>
      <c r="BH3076" s="60"/>
    </row>
    <row r="3077" spans="53:60" ht="12.75">
      <c r="BA3077" s="49"/>
      <c r="BB3077" s="49"/>
      <c r="BC3077" s="59"/>
      <c r="BD3077" s="60"/>
      <c r="BE3077" s="61"/>
      <c r="BF3077" s="62"/>
      <c r="BG3077" s="60"/>
      <c r="BH3077" s="60"/>
    </row>
    <row r="3078" spans="53:60" ht="12.75">
      <c r="BA3078" s="49"/>
      <c r="BB3078" s="49"/>
      <c r="BC3078" s="59"/>
      <c r="BD3078" s="60"/>
      <c r="BE3078" s="61"/>
      <c r="BF3078" s="62"/>
      <c r="BG3078" s="60"/>
      <c r="BH3078" s="60"/>
    </row>
    <row r="3079" spans="53:60" ht="12.75">
      <c r="BA3079" s="49"/>
      <c r="BB3079" s="49"/>
      <c r="BC3079" s="59"/>
      <c r="BD3079" s="60"/>
      <c r="BE3079" s="61"/>
      <c r="BF3079" s="62"/>
      <c r="BG3079" s="60"/>
      <c r="BH3079" s="60"/>
    </row>
    <row r="3080" spans="53:60" ht="12.75">
      <c r="BA3080" s="49"/>
      <c r="BB3080" s="49"/>
      <c r="BC3080" s="59"/>
      <c r="BD3080" s="60"/>
      <c r="BE3080" s="61"/>
      <c r="BF3080" s="62"/>
      <c r="BG3080" s="60"/>
      <c r="BH3080" s="60"/>
    </row>
    <row r="3081" spans="53:60" ht="12.75">
      <c r="BA3081" s="49"/>
      <c r="BB3081" s="49"/>
      <c r="BC3081" s="64"/>
      <c r="BD3081" s="60"/>
      <c r="BE3081" s="61"/>
      <c r="BF3081" s="62"/>
      <c r="BG3081" s="60"/>
      <c r="BH3081" s="60"/>
    </row>
    <row r="3082" spans="53:60" ht="12.75">
      <c r="BA3082" s="49"/>
      <c r="BB3082" s="49"/>
      <c r="BC3082" s="64"/>
      <c r="BD3082" s="60"/>
      <c r="BE3082" s="61"/>
      <c r="BF3082" s="62"/>
      <c r="BG3082" s="60"/>
      <c r="BH3082" s="60"/>
    </row>
    <row r="3083" spans="53:60" ht="12.75">
      <c r="BA3083" s="49"/>
      <c r="BB3083" s="49"/>
      <c r="BC3083" s="64"/>
      <c r="BD3083" s="60"/>
      <c r="BE3083" s="61"/>
      <c r="BF3083" s="62"/>
      <c r="BG3083" s="60"/>
      <c r="BH3083" s="60"/>
    </row>
    <row r="3084" spans="53:60" ht="12.75">
      <c r="BA3084" s="49"/>
      <c r="BB3084" s="49"/>
      <c r="BC3084" s="64"/>
      <c r="BD3084" s="60"/>
      <c r="BE3084" s="61"/>
      <c r="BF3084" s="62"/>
      <c r="BG3084" s="60"/>
      <c r="BH3084" s="60"/>
    </row>
    <row r="3085" spans="53:60" ht="12.75">
      <c r="BA3085" s="49"/>
      <c r="BB3085" s="49"/>
      <c r="BC3085" s="64"/>
      <c r="BD3085" s="60"/>
      <c r="BE3085" s="61"/>
      <c r="BF3085" s="62"/>
      <c r="BG3085" s="60"/>
      <c r="BH3085" s="60"/>
    </row>
    <row r="3086" spans="53:60" ht="12.75">
      <c r="BA3086" s="49"/>
      <c r="BB3086" s="49"/>
      <c r="BC3086" s="64"/>
      <c r="BD3086" s="60"/>
      <c r="BE3086" s="61"/>
      <c r="BF3086" s="62"/>
      <c r="BG3086" s="60"/>
      <c r="BH3086" s="60"/>
    </row>
    <row r="3087" spans="53:60" ht="12.75">
      <c r="BA3087" s="49"/>
      <c r="BB3087" s="49"/>
      <c r="BC3087" s="64"/>
      <c r="BD3087" s="60"/>
      <c r="BE3087" s="61"/>
      <c r="BF3087" s="62"/>
      <c r="BG3087" s="60"/>
      <c r="BH3087" s="60"/>
    </row>
    <row r="3088" spans="53:60" ht="12.75">
      <c r="BA3088" s="49"/>
      <c r="BB3088" s="49"/>
      <c r="BC3088" s="64"/>
      <c r="BD3088" s="60"/>
      <c r="BE3088" s="61"/>
      <c r="BF3088" s="62"/>
      <c r="BG3088" s="60"/>
      <c r="BH3088" s="60"/>
    </row>
    <row r="3089" spans="53:60" ht="12.75">
      <c r="BA3089" s="49"/>
      <c r="BB3089" s="49"/>
      <c r="BC3089" s="64"/>
      <c r="BD3089" s="60"/>
      <c r="BE3089" s="61"/>
      <c r="BF3089" s="62"/>
      <c r="BG3089" s="60"/>
      <c r="BH3089" s="60"/>
    </row>
    <row r="3090" spans="53:60" ht="12.75">
      <c r="BA3090" s="49"/>
      <c r="BB3090" s="49"/>
      <c r="BC3090" s="64"/>
      <c r="BD3090" s="60"/>
      <c r="BE3090" s="61"/>
      <c r="BF3090" s="62"/>
      <c r="BG3090" s="60"/>
      <c r="BH3090" s="60"/>
    </row>
    <row r="3091" spans="53:60" ht="12.75">
      <c r="BA3091" s="49"/>
      <c r="BB3091" s="49"/>
      <c r="BC3091" s="59"/>
      <c r="BD3091" s="60"/>
      <c r="BE3091" s="61"/>
      <c r="BF3091" s="62"/>
      <c r="BG3091" s="60"/>
      <c r="BH3091" s="60"/>
    </row>
    <row r="3092" spans="53:60" ht="12.75">
      <c r="BA3092" s="49"/>
      <c r="BB3092" s="49"/>
      <c r="BC3092" s="59"/>
      <c r="BD3092" s="60"/>
      <c r="BE3092" s="61"/>
      <c r="BF3092" s="62"/>
      <c r="BG3092" s="60"/>
      <c r="BH3092" s="60"/>
    </row>
    <row r="3093" spans="53:60" ht="12.75">
      <c r="BA3093" s="49"/>
      <c r="BB3093" s="49"/>
      <c r="BC3093" s="59"/>
      <c r="BD3093" s="60"/>
      <c r="BE3093" s="61"/>
      <c r="BF3093" s="62"/>
      <c r="BG3093" s="60"/>
      <c r="BH3093" s="60"/>
    </row>
    <row r="3094" spans="53:60" ht="12.75">
      <c r="BA3094" s="49"/>
      <c r="BB3094" s="49"/>
      <c r="BC3094" s="59"/>
      <c r="BD3094" s="60"/>
      <c r="BE3094" s="61"/>
      <c r="BF3094" s="62"/>
      <c r="BG3094" s="60"/>
      <c r="BH3094" s="60"/>
    </row>
    <row r="3095" spans="53:60" ht="12.75">
      <c r="BA3095" s="49"/>
      <c r="BB3095" s="49"/>
      <c r="BC3095" s="59"/>
      <c r="BD3095" s="60"/>
      <c r="BE3095" s="61"/>
      <c r="BF3095" s="62"/>
      <c r="BG3095" s="60"/>
      <c r="BH3095" s="60"/>
    </row>
    <row r="3096" spans="53:60" ht="12.75">
      <c r="BA3096" s="49"/>
      <c r="BB3096" s="49"/>
      <c r="BC3096" s="59"/>
      <c r="BD3096" s="60"/>
      <c r="BE3096" s="61"/>
      <c r="BF3096" s="62"/>
      <c r="BG3096" s="60"/>
      <c r="BH3096" s="60"/>
    </row>
    <row r="3097" spans="53:60" ht="12.75">
      <c r="BA3097" s="49"/>
      <c r="BB3097" s="49"/>
      <c r="BC3097" s="59"/>
      <c r="BD3097" s="60"/>
      <c r="BE3097" s="61"/>
      <c r="BF3097" s="62"/>
      <c r="BG3097" s="60"/>
      <c r="BH3097" s="60"/>
    </row>
    <row r="3098" spans="53:60" ht="12.75">
      <c r="BA3098" s="49"/>
      <c r="BB3098" s="49"/>
      <c r="BC3098" s="59"/>
      <c r="BD3098" s="60"/>
      <c r="BE3098" s="61"/>
      <c r="BF3098" s="62"/>
      <c r="BG3098" s="60"/>
      <c r="BH3098" s="60"/>
    </row>
    <row r="3099" spans="53:60" ht="12.75">
      <c r="BA3099" s="49"/>
      <c r="BB3099" s="49"/>
      <c r="BC3099" s="59"/>
      <c r="BD3099" s="60"/>
      <c r="BE3099" s="61"/>
      <c r="BF3099" s="62"/>
      <c r="BG3099" s="60"/>
      <c r="BH3099" s="60"/>
    </row>
    <row r="3100" spans="53:60" ht="12.75">
      <c r="BA3100" s="49"/>
      <c r="BB3100" s="49"/>
      <c r="BC3100" s="59"/>
      <c r="BD3100" s="60"/>
      <c r="BE3100" s="61"/>
      <c r="BF3100" s="62"/>
      <c r="BG3100" s="60"/>
      <c r="BH3100" s="60"/>
    </row>
    <row r="3101" spans="53:60" ht="12.75">
      <c r="BA3101" s="49"/>
      <c r="BB3101" s="49"/>
      <c r="BC3101" s="59"/>
      <c r="BD3101" s="60"/>
      <c r="BE3101" s="61"/>
      <c r="BF3101" s="62"/>
      <c r="BG3101" s="60"/>
      <c r="BH3101" s="60"/>
    </row>
    <row r="3102" spans="53:60" ht="12.75">
      <c r="BA3102" s="49"/>
      <c r="BB3102" s="49"/>
      <c r="BC3102" s="59"/>
      <c r="BD3102" s="60"/>
      <c r="BE3102" s="61"/>
      <c r="BF3102" s="62"/>
      <c r="BG3102" s="60"/>
      <c r="BH3102" s="60"/>
    </row>
    <row r="3103" spans="53:60" ht="12.75">
      <c r="BA3103" s="49"/>
      <c r="BB3103" s="49"/>
      <c r="BC3103" s="59"/>
      <c r="BD3103" s="60"/>
      <c r="BE3103" s="61"/>
      <c r="BF3103" s="62"/>
      <c r="BG3103" s="60"/>
      <c r="BH3103" s="60"/>
    </row>
    <row r="3104" spans="53:60" ht="12.75">
      <c r="BA3104" s="49"/>
      <c r="BB3104" s="49"/>
      <c r="BC3104" s="59"/>
      <c r="BD3104" s="60"/>
      <c r="BE3104" s="61"/>
      <c r="BF3104" s="62"/>
      <c r="BG3104" s="60"/>
      <c r="BH3104" s="60"/>
    </row>
    <row r="3105" spans="53:60" ht="12.75">
      <c r="BA3105" s="49"/>
      <c r="BB3105" s="49"/>
      <c r="BC3105" s="64"/>
      <c r="BD3105" s="60"/>
      <c r="BE3105" s="61"/>
      <c r="BF3105" s="62"/>
      <c r="BG3105" s="60"/>
      <c r="BH3105" s="60"/>
    </row>
    <row r="3106" spans="53:60" ht="12.75">
      <c r="BA3106" s="49"/>
      <c r="BB3106" s="49"/>
      <c r="BC3106" s="64"/>
      <c r="BD3106" s="60"/>
      <c r="BE3106" s="61"/>
      <c r="BF3106" s="62"/>
      <c r="BG3106" s="60"/>
      <c r="BH3106" s="60"/>
    </row>
    <row r="3107" spans="53:60" ht="12.75">
      <c r="BA3107" s="49"/>
      <c r="BB3107" s="49"/>
      <c r="BC3107" s="64"/>
      <c r="BD3107" s="60"/>
      <c r="BE3107" s="61"/>
      <c r="BF3107" s="62"/>
      <c r="BG3107" s="60"/>
      <c r="BH3107" s="60"/>
    </row>
    <row r="3108" spans="53:60" ht="12.75">
      <c r="BA3108" s="49"/>
      <c r="BB3108" s="49"/>
      <c r="BC3108" s="64"/>
      <c r="BD3108" s="60"/>
      <c r="BE3108" s="61"/>
      <c r="BF3108" s="62"/>
      <c r="BG3108" s="60"/>
      <c r="BH3108" s="60"/>
    </row>
    <row r="3109" spans="53:60" ht="12.75">
      <c r="BA3109" s="49"/>
      <c r="BB3109" s="49"/>
      <c r="BC3109" s="64"/>
      <c r="BD3109" s="60"/>
      <c r="BE3109" s="61"/>
      <c r="BF3109" s="62"/>
      <c r="BG3109" s="60"/>
      <c r="BH3109" s="60"/>
    </row>
    <row r="3110" spans="53:60" ht="12.75">
      <c r="BA3110" s="49"/>
      <c r="BB3110" s="49"/>
      <c r="BC3110" s="64"/>
      <c r="BD3110" s="60"/>
      <c r="BE3110" s="61"/>
      <c r="BF3110" s="62"/>
      <c r="BG3110" s="60"/>
      <c r="BH3110" s="60"/>
    </row>
    <row r="3111" spans="53:60" ht="12.75">
      <c r="BA3111" s="49"/>
      <c r="BB3111" s="49"/>
      <c r="BC3111" s="64"/>
      <c r="BD3111" s="60"/>
      <c r="BE3111" s="61"/>
      <c r="BF3111" s="62"/>
      <c r="BG3111" s="60"/>
      <c r="BH3111" s="60"/>
    </row>
    <row r="3112" spans="53:60" ht="12.75">
      <c r="BA3112" s="49"/>
      <c r="BB3112" s="49"/>
      <c r="BC3112" s="64"/>
      <c r="BD3112" s="60"/>
      <c r="BE3112" s="61"/>
      <c r="BF3112" s="62"/>
      <c r="BG3112" s="60"/>
      <c r="BH3112" s="60"/>
    </row>
    <row r="4000" spans="53:60" ht="12.75">
      <c r="BA4000" s="47"/>
      <c r="BB4000" s="45"/>
      <c r="BC4000" s="68"/>
      <c r="BD4000" s="47"/>
      <c r="BE4000" s="46"/>
      <c r="BF4000" s="45"/>
      <c r="BG4000" s="47"/>
      <c r="BH4000" s="47"/>
    </row>
    <row r="4001" spans="53:60" ht="12.75">
      <c r="BA4001" s="60"/>
      <c r="BB4001" s="49"/>
      <c r="BC4001" s="59"/>
      <c r="BD4001" s="60"/>
      <c r="BE4001" s="61"/>
      <c r="BF4001" s="62"/>
      <c r="BG4001" s="60"/>
      <c r="BH4001" s="60"/>
    </row>
    <row r="4002" spans="53:60" ht="12.75">
      <c r="BA4002" s="60"/>
      <c r="BB4002" s="49"/>
      <c r="BC4002" s="59"/>
      <c r="BD4002" s="60"/>
      <c r="BE4002" s="61"/>
      <c r="BF4002" s="62"/>
      <c r="BG4002" s="60"/>
      <c r="BH4002" s="60"/>
    </row>
    <row r="4003" spans="53:60" ht="12.75">
      <c r="BA4003" s="60"/>
      <c r="BB4003" s="49"/>
      <c r="BC4003" s="59"/>
      <c r="BD4003" s="60"/>
      <c r="BE4003" s="61"/>
      <c r="BF4003" s="62"/>
      <c r="BG4003" s="60"/>
      <c r="BH4003" s="60"/>
    </row>
    <row r="4004" spans="53:60" ht="12.75">
      <c r="BA4004" s="60"/>
      <c r="BB4004" s="49"/>
      <c r="BC4004" s="59"/>
      <c r="BD4004" s="60"/>
      <c r="BE4004" s="61"/>
      <c r="BF4004" s="62"/>
      <c r="BG4004" s="60"/>
      <c r="BH4004" s="60"/>
    </row>
    <row r="4005" spans="53:60" ht="12.75">
      <c r="BA4005" s="60"/>
      <c r="BB4005" s="49"/>
      <c r="BC4005" s="59"/>
      <c r="BD4005" s="60"/>
      <c r="BE4005" s="61"/>
      <c r="BF4005" s="62"/>
      <c r="BG4005" s="60"/>
      <c r="BH4005" s="60"/>
    </row>
    <row r="4006" spans="53:60" ht="12.75">
      <c r="BA4006" s="60"/>
      <c r="BB4006" s="49"/>
      <c r="BC4006" s="59"/>
      <c r="BD4006" s="60"/>
      <c r="BE4006" s="61"/>
      <c r="BF4006" s="62"/>
      <c r="BG4006" s="60"/>
      <c r="BH4006" s="60"/>
    </row>
    <row r="4007" spans="53:60" ht="12.75">
      <c r="BA4007" s="60"/>
      <c r="BB4007" s="49"/>
      <c r="BC4007" s="59"/>
      <c r="BD4007" s="60"/>
      <c r="BE4007" s="61"/>
      <c r="BF4007" s="62"/>
      <c r="BG4007" s="60"/>
      <c r="BH4007" s="60"/>
    </row>
    <row r="4008" spans="53:60" ht="12.75">
      <c r="BA4008" s="60"/>
      <c r="BB4008" s="49"/>
      <c r="BC4008" s="59"/>
      <c r="BD4008" s="60"/>
      <c r="BE4008" s="61"/>
      <c r="BF4008" s="62"/>
      <c r="BG4008" s="60"/>
      <c r="BH4008" s="60"/>
    </row>
    <row r="4009" spans="53:60" ht="12.75">
      <c r="BA4009" s="60"/>
      <c r="BB4009" s="49"/>
      <c r="BC4009" s="59"/>
      <c r="BD4009" s="60"/>
      <c r="BE4009" s="61"/>
      <c r="BF4009" s="62"/>
      <c r="BG4009" s="60"/>
      <c r="BH4009" s="60"/>
    </row>
    <row r="4010" spans="53:60" ht="12.75">
      <c r="BA4010" s="60"/>
      <c r="BB4010" s="49"/>
      <c r="BC4010" s="59"/>
      <c r="BD4010" s="60"/>
      <c r="BE4010" s="61"/>
      <c r="BF4010" s="62"/>
      <c r="BG4010" s="60"/>
      <c r="BH4010" s="60"/>
    </row>
    <row r="4011" spans="53:60" ht="12.75">
      <c r="BA4011" s="60"/>
      <c r="BB4011" s="49"/>
      <c r="BC4011" s="59"/>
      <c r="BD4011" s="60"/>
      <c r="BE4011" s="61"/>
      <c r="BF4011" s="62"/>
      <c r="BG4011" s="60"/>
      <c r="BH4011" s="60"/>
    </row>
    <row r="4012" spans="53:60" ht="12.75">
      <c r="BA4012" s="60"/>
      <c r="BB4012" s="49"/>
      <c r="BC4012" s="59"/>
      <c r="BD4012" s="60"/>
      <c r="BE4012" s="61"/>
      <c r="BF4012" s="62"/>
      <c r="BG4012" s="60"/>
      <c r="BH4012" s="60"/>
    </row>
    <row r="4013" spans="53:60" ht="12.75">
      <c r="BA4013" s="60"/>
      <c r="BB4013" s="49"/>
      <c r="BC4013" s="59"/>
      <c r="BD4013" s="60"/>
      <c r="BE4013" s="61"/>
      <c r="BF4013" s="62"/>
      <c r="BG4013" s="60"/>
      <c r="BH4013" s="60"/>
    </row>
    <row r="4014" spans="53:60" ht="12.75">
      <c r="BA4014" s="60"/>
      <c r="BB4014" s="49"/>
      <c r="BC4014" s="59"/>
      <c r="BD4014" s="60"/>
      <c r="BE4014" s="61"/>
      <c r="BF4014" s="62"/>
      <c r="BG4014" s="60"/>
      <c r="BH4014" s="60"/>
    </row>
    <row r="4015" spans="53:60" ht="12.75">
      <c r="BA4015" s="60"/>
      <c r="BB4015" s="49"/>
      <c r="BC4015" s="59"/>
      <c r="BD4015" s="60"/>
      <c r="BE4015" s="61"/>
      <c r="BF4015" s="62"/>
      <c r="BG4015" s="60"/>
      <c r="BH4015" s="60"/>
    </row>
    <row r="4016" spans="53:60" ht="12.75">
      <c r="BA4016" s="60"/>
      <c r="BB4016" s="49"/>
      <c r="BC4016" s="59"/>
      <c r="BD4016" s="60"/>
      <c r="BE4016" s="61"/>
      <c r="BF4016" s="62"/>
      <c r="BG4016" s="60"/>
      <c r="BH4016" s="60"/>
    </row>
    <row r="4017" spans="53:60" ht="12.75">
      <c r="BA4017" s="60"/>
      <c r="BB4017" s="49"/>
      <c r="BC4017" s="59"/>
      <c r="BD4017" s="60"/>
      <c r="BE4017" s="61"/>
      <c r="BF4017" s="62"/>
      <c r="BG4017" s="60"/>
      <c r="BH4017" s="60"/>
    </row>
    <row r="4018" spans="53:60" ht="12.75">
      <c r="BA4018" s="60"/>
      <c r="BB4018" s="49"/>
      <c r="BC4018" s="59"/>
      <c r="BD4018" s="60"/>
      <c r="BE4018" s="61"/>
      <c r="BF4018" s="62"/>
      <c r="BG4018" s="60"/>
      <c r="BH4018" s="60"/>
    </row>
    <row r="4019" spans="53:60" ht="12.75">
      <c r="BA4019" s="60"/>
      <c r="BB4019" s="49"/>
      <c r="BC4019" s="59"/>
      <c r="BD4019" s="60"/>
      <c r="BE4019" s="61"/>
      <c r="BF4019" s="62"/>
      <c r="BG4019" s="60"/>
      <c r="BH4019" s="60"/>
    </row>
    <row r="4020" spans="53:60" ht="12.75">
      <c r="BA4020" s="60"/>
      <c r="BB4020" s="49"/>
      <c r="BC4020" s="59"/>
      <c r="BD4020" s="60"/>
      <c r="BE4020" s="61"/>
      <c r="BF4020" s="62"/>
      <c r="BG4020" s="60"/>
      <c r="BH4020" s="60"/>
    </row>
    <row r="4021" spans="53:60" ht="12.75">
      <c r="BA4021" s="60"/>
      <c r="BB4021" s="49"/>
      <c r="BC4021" s="59"/>
      <c r="BD4021" s="60"/>
      <c r="BE4021" s="61"/>
      <c r="BF4021" s="62"/>
      <c r="BG4021" s="60"/>
      <c r="BH4021" s="60"/>
    </row>
    <row r="4022" spans="53:60" ht="12.75">
      <c r="BA4022" s="60"/>
      <c r="BB4022" s="49"/>
      <c r="BC4022" s="59"/>
      <c r="BD4022" s="60"/>
      <c r="BE4022" s="61"/>
      <c r="BF4022" s="62"/>
      <c r="BG4022" s="60"/>
      <c r="BH4022" s="60"/>
    </row>
    <row r="4023" spans="53:60" ht="12.75">
      <c r="BA4023" s="60"/>
      <c r="BB4023" s="49"/>
      <c r="BC4023" s="59"/>
      <c r="BD4023" s="60"/>
      <c r="BE4023" s="61"/>
      <c r="BF4023" s="62"/>
      <c r="BG4023" s="60"/>
      <c r="BH4023" s="60"/>
    </row>
    <row r="4024" spans="53:60" ht="12.75">
      <c r="BA4024" s="60"/>
      <c r="BB4024" s="49"/>
      <c r="BC4024" s="59"/>
      <c r="BD4024" s="60"/>
      <c r="BE4024" s="61"/>
      <c r="BF4024" s="62"/>
      <c r="BG4024" s="60"/>
      <c r="BH4024" s="60"/>
    </row>
    <row r="4025" spans="53:60" ht="12.75">
      <c r="BA4025" s="60"/>
      <c r="BB4025" s="49"/>
      <c r="BC4025" s="59"/>
      <c r="BD4025" s="60"/>
      <c r="BE4025" s="61"/>
      <c r="BF4025" s="62"/>
      <c r="BG4025" s="60"/>
      <c r="BH4025" s="60"/>
    </row>
    <row r="4026" spans="53:60" ht="12.75">
      <c r="BA4026" s="60"/>
      <c r="BB4026" s="49"/>
      <c r="BC4026" s="59"/>
      <c r="BD4026" s="60"/>
      <c r="BE4026" s="61"/>
      <c r="BF4026" s="62"/>
      <c r="BG4026" s="60"/>
      <c r="BH4026" s="60"/>
    </row>
    <row r="4027" spans="53:60" ht="12.75">
      <c r="BA4027" s="60"/>
      <c r="BB4027" s="49"/>
      <c r="BC4027" s="59"/>
      <c r="BD4027" s="60"/>
      <c r="BE4027" s="61"/>
      <c r="BF4027" s="62"/>
      <c r="BG4027" s="60"/>
      <c r="BH4027" s="60"/>
    </row>
    <row r="4028" spans="53:60" ht="12.75">
      <c r="BA4028" s="60"/>
      <c r="BB4028" s="49"/>
      <c r="BC4028" s="59"/>
      <c r="BD4028" s="60"/>
      <c r="BE4028" s="61"/>
      <c r="BF4028" s="62"/>
      <c r="BG4028" s="60"/>
      <c r="BH4028" s="60"/>
    </row>
    <row r="4029" spans="53:60" ht="12.75">
      <c r="BA4029" s="60"/>
      <c r="BB4029" s="49"/>
      <c r="BC4029" s="59"/>
      <c r="BD4029" s="60"/>
      <c r="BE4029" s="61"/>
      <c r="BF4029" s="62"/>
      <c r="BG4029" s="60"/>
      <c r="BH4029" s="60"/>
    </row>
    <row r="4030" spans="53:60" ht="12.75">
      <c r="BA4030" s="60"/>
      <c r="BB4030" s="49"/>
      <c r="BC4030" s="59"/>
      <c r="BD4030" s="60"/>
      <c r="BE4030" s="61"/>
      <c r="BF4030" s="62"/>
      <c r="BG4030" s="60"/>
      <c r="BH4030" s="60"/>
    </row>
    <row r="4031" spans="53:60" ht="12.75">
      <c r="BA4031" s="60"/>
      <c r="BB4031" s="49"/>
      <c r="BC4031" s="59"/>
      <c r="BD4031" s="60"/>
      <c r="BE4031" s="61"/>
      <c r="BF4031" s="62"/>
      <c r="BG4031" s="60"/>
      <c r="BH4031" s="60"/>
    </row>
    <row r="4032" spans="53:60" ht="12.75">
      <c r="BA4032" s="60"/>
      <c r="BB4032" s="49"/>
      <c r="BC4032" s="59"/>
      <c r="BD4032" s="60"/>
      <c r="BE4032" s="61"/>
      <c r="BF4032" s="62"/>
      <c r="BG4032" s="60"/>
      <c r="BH4032" s="60"/>
    </row>
    <row r="4033" spans="53:60" ht="12.75">
      <c r="BA4033" s="60"/>
      <c r="BB4033" s="49"/>
      <c r="BC4033" s="59"/>
      <c r="BD4033" s="60"/>
      <c r="BE4033" s="61"/>
      <c r="BF4033" s="62"/>
      <c r="BG4033" s="60"/>
      <c r="BH4033" s="60"/>
    </row>
    <row r="4034" spans="53:60" ht="12.75">
      <c r="BA4034" s="60"/>
      <c r="BB4034" s="49"/>
      <c r="BC4034" s="59"/>
      <c r="BD4034" s="60"/>
      <c r="BE4034" s="61"/>
      <c r="BF4034" s="62"/>
      <c r="BG4034" s="60"/>
      <c r="BH4034" s="60"/>
    </row>
    <row r="4035" spans="53:60" ht="12.75">
      <c r="BA4035" s="60"/>
      <c r="BB4035" s="49"/>
      <c r="BC4035" s="59"/>
      <c r="BD4035" s="60"/>
      <c r="BE4035" s="61"/>
      <c r="BF4035" s="62"/>
      <c r="BG4035" s="60"/>
      <c r="BH4035" s="60"/>
    </row>
    <row r="4036" spans="53:60" ht="12.75">
      <c r="BA4036" s="60"/>
      <c r="BB4036" s="49"/>
      <c r="BC4036" s="59"/>
      <c r="BD4036" s="60"/>
      <c r="BE4036" s="61"/>
      <c r="BF4036" s="62"/>
      <c r="BG4036" s="60"/>
      <c r="BH4036" s="60"/>
    </row>
    <row r="4037" spans="53:60" ht="12.75">
      <c r="BA4037" s="60"/>
      <c r="BB4037" s="49"/>
      <c r="BC4037" s="64"/>
      <c r="BD4037" s="60"/>
      <c r="BE4037" s="61"/>
      <c r="BF4037" s="62"/>
      <c r="BG4037" s="60"/>
      <c r="BH4037" s="60"/>
    </row>
    <row r="4038" spans="53:60" ht="12.75">
      <c r="BA4038" s="60"/>
      <c r="BB4038" s="49"/>
      <c r="BC4038" s="64"/>
      <c r="BD4038" s="60"/>
      <c r="BE4038" s="61"/>
      <c r="BF4038" s="62"/>
      <c r="BG4038" s="60"/>
      <c r="BH4038" s="60"/>
    </row>
    <row r="4039" spans="53:60" ht="12.75">
      <c r="BA4039" s="60"/>
      <c r="BB4039" s="49"/>
      <c r="BC4039" s="64"/>
      <c r="BD4039" s="60"/>
      <c r="BE4039" s="61"/>
      <c r="BF4039" s="62"/>
      <c r="BG4039" s="60"/>
      <c r="BH4039" s="60"/>
    </row>
    <row r="4040" spans="53:60" ht="12.75">
      <c r="BA4040" s="60"/>
      <c r="BB4040" s="49"/>
      <c r="BC4040" s="64"/>
      <c r="BD4040" s="60"/>
      <c r="BE4040" s="61"/>
      <c r="BF4040" s="62"/>
      <c r="BG4040" s="60"/>
      <c r="BH4040" s="60"/>
    </row>
    <row r="4041" spans="53:60" ht="12.75">
      <c r="BA4041" s="60"/>
      <c r="BB4041" s="49"/>
      <c r="BC4041" s="64"/>
      <c r="BD4041" s="60"/>
      <c r="BE4041" s="61"/>
      <c r="BF4041" s="62"/>
      <c r="BG4041" s="60"/>
      <c r="BH4041" s="60"/>
    </row>
    <row r="4042" spans="53:60" ht="12.75">
      <c r="BA4042" s="60"/>
      <c r="BB4042" s="49"/>
      <c r="BC4042" s="64"/>
      <c r="BD4042" s="60"/>
      <c r="BE4042" s="61"/>
      <c r="BF4042" s="62"/>
      <c r="BG4042" s="60"/>
      <c r="BH4042" s="60"/>
    </row>
    <row r="4043" spans="53:60" ht="12.75">
      <c r="BA4043" s="60"/>
      <c r="BB4043" s="49"/>
      <c r="BC4043" s="64"/>
      <c r="BD4043" s="60"/>
      <c r="BE4043" s="61"/>
      <c r="BF4043" s="62"/>
      <c r="BG4043" s="60"/>
      <c r="BH4043" s="60"/>
    </row>
    <row r="4044" spans="53:60" ht="12.75">
      <c r="BA4044" s="60"/>
      <c r="BB4044" s="49"/>
      <c r="BC4044" s="64"/>
      <c r="BD4044" s="60"/>
      <c r="BE4044" s="61"/>
      <c r="BF4044" s="62"/>
      <c r="BG4044" s="60"/>
      <c r="BH4044" s="60"/>
    </row>
    <row r="4045" spans="53:60" ht="12.75">
      <c r="BA4045" s="60"/>
      <c r="BB4045" s="49"/>
      <c r="BC4045" s="64"/>
      <c r="BD4045" s="60"/>
      <c r="BE4045" s="61"/>
      <c r="BF4045" s="62"/>
      <c r="BG4045" s="60"/>
      <c r="BH4045" s="60"/>
    </row>
    <row r="4046" spans="53:60" ht="12.75">
      <c r="BA4046" s="60"/>
      <c r="BB4046" s="49"/>
      <c r="BC4046" s="64"/>
      <c r="BD4046" s="60"/>
      <c r="BE4046" s="61"/>
      <c r="BF4046" s="62"/>
      <c r="BG4046" s="60"/>
      <c r="BH4046" s="60"/>
    </row>
    <row r="4047" spans="53:60" ht="12.75">
      <c r="BA4047" s="60"/>
      <c r="BB4047" s="49"/>
      <c r="BC4047" s="64"/>
      <c r="BD4047" s="60"/>
      <c r="BE4047" s="61"/>
      <c r="BF4047" s="62"/>
      <c r="BG4047" s="60"/>
      <c r="BH4047" s="60"/>
    </row>
    <row r="4048" spans="53:60" ht="12.75">
      <c r="BA4048" s="60"/>
      <c r="BB4048" s="49"/>
      <c r="BC4048" s="64"/>
      <c r="BD4048" s="60"/>
      <c r="BE4048" s="61"/>
      <c r="BF4048" s="62"/>
      <c r="BG4048" s="60"/>
      <c r="BH4048" s="60"/>
    </row>
    <row r="4049" spans="53:60" ht="12.75">
      <c r="BA4049" s="60"/>
      <c r="BB4049" s="49"/>
      <c r="BC4049" s="64"/>
      <c r="BD4049" s="60"/>
      <c r="BE4049" s="61"/>
      <c r="BF4049" s="62"/>
      <c r="BG4049" s="60"/>
      <c r="BH4049" s="60"/>
    </row>
    <row r="4050" spans="53:60" ht="12.75">
      <c r="BA4050" s="60"/>
      <c r="BB4050" s="49"/>
      <c r="BC4050" s="64"/>
      <c r="BD4050" s="60"/>
      <c r="BE4050" s="61"/>
      <c r="BF4050" s="62"/>
      <c r="BG4050" s="60"/>
      <c r="BH4050" s="60"/>
    </row>
    <row r="4051" spans="53:60" ht="12.75">
      <c r="BA4051" s="60"/>
      <c r="BB4051" s="49"/>
      <c r="BC4051" s="64"/>
      <c r="BD4051" s="60"/>
      <c r="BE4051" s="61"/>
      <c r="BF4051" s="62"/>
      <c r="BG4051" s="60"/>
      <c r="BH4051" s="60"/>
    </row>
    <row r="4052" spans="53:60" ht="12.75">
      <c r="BA4052" s="60"/>
      <c r="BB4052" s="49"/>
      <c r="BC4052" s="64"/>
      <c r="BD4052" s="60"/>
      <c r="BE4052" s="61"/>
      <c r="BF4052" s="62"/>
      <c r="BG4052" s="60"/>
      <c r="BH4052" s="60"/>
    </row>
    <row r="4053" spans="53:60" ht="12.75">
      <c r="BA4053" s="60"/>
      <c r="BB4053" s="49"/>
      <c r="BC4053" s="64"/>
      <c r="BD4053" s="60"/>
      <c r="BE4053" s="61"/>
      <c r="BF4053" s="62"/>
      <c r="BG4053" s="60"/>
      <c r="BH4053" s="60"/>
    </row>
    <row r="4054" spans="53:60" ht="12.75">
      <c r="BA4054" s="60"/>
      <c r="BB4054" s="49"/>
      <c r="BC4054" s="64"/>
      <c r="BD4054" s="60"/>
      <c r="BE4054" s="61"/>
      <c r="BF4054" s="62"/>
      <c r="BG4054" s="60"/>
      <c r="BH4054" s="60"/>
    </row>
    <row r="4055" spans="53:60" ht="12.75">
      <c r="BA4055" s="60"/>
      <c r="BB4055" s="49"/>
      <c r="BC4055" s="59"/>
      <c r="BD4055" s="60"/>
      <c r="BE4055" s="61"/>
      <c r="BF4055" s="62"/>
      <c r="BG4055" s="60"/>
      <c r="BH4055" s="60"/>
    </row>
    <row r="4056" spans="53:60" ht="12.75">
      <c r="BA4056" s="60"/>
      <c r="BB4056" s="49"/>
      <c r="BC4056" s="59"/>
      <c r="BD4056" s="60"/>
      <c r="BE4056" s="61"/>
      <c r="BF4056" s="62"/>
      <c r="BG4056" s="60"/>
      <c r="BH4056" s="60"/>
    </row>
    <row r="4057" spans="53:60" ht="12.75">
      <c r="BA4057" s="60"/>
      <c r="BB4057" s="49"/>
      <c r="BC4057" s="59"/>
      <c r="BD4057" s="60"/>
      <c r="BE4057" s="61"/>
      <c r="BF4057" s="62"/>
      <c r="BG4057" s="60"/>
      <c r="BH4057" s="60"/>
    </row>
    <row r="4058" spans="53:60" ht="12.75">
      <c r="BA4058" s="60"/>
      <c r="BB4058" s="49"/>
      <c r="BC4058" s="59"/>
      <c r="BD4058" s="60"/>
      <c r="BE4058" s="61"/>
      <c r="BF4058" s="62"/>
      <c r="BG4058" s="60"/>
      <c r="BH4058" s="60"/>
    </row>
    <row r="4059" spans="53:60" ht="12.75">
      <c r="BA4059" s="60"/>
      <c r="BB4059" s="49"/>
      <c r="BC4059" s="59"/>
      <c r="BD4059" s="60"/>
      <c r="BE4059" s="61"/>
      <c r="BF4059" s="62"/>
      <c r="BG4059" s="60"/>
      <c r="BH4059" s="60"/>
    </row>
    <row r="4060" spans="53:60" ht="12.75">
      <c r="BA4060" s="60"/>
      <c r="BB4060" s="49"/>
      <c r="BC4060" s="59"/>
      <c r="BD4060" s="60"/>
      <c r="BE4060" s="61"/>
      <c r="BF4060" s="62"/>
      <c r="BG4060" s="60"/>
      <c r="BH4060" s="60"/>
    </row>
    <row r="4061" spans="53:60" ht="12.75">
      <c r="BA4061" s="60"/>
      <c r="BB4061" s="49"/>
      <c r="BC4061" s="59"/>
      <c r="BD4061" s="60"/>
      <c r="BE4061" s="61"/>
      <c r="BF4061" s="62"/>
      <c r="BG4061" s="60"/>
      <c r="BH4061" s="60"/>
    </row>
    <row r="4062" spans="53:60" ht="12.75">
      <c r="BA4062" s="60"/>
      <c r="BB4062" s="49"/>
      <c r="BC4062" s="59"/>
      <c r="BD4062" s="60"/>
      <c r="BE4062" s="61"/>
      <c r="BF4062" s="62"/>
      <c r="BG4062" s="60"/>
      <c r="BH4062" s="60"/>
    </row>
    <row r="4063" spans="53:60" ht="12.75">
      <c r="BA4063" s="60"/>
      <c r="BB4063" s="49"/>
      <c r="BC4063" s="59"/>
      <c r="BD4063" s="60"/>
      <c r="BE4063" s="61"/>
      <c r="BF4063" s="62"/>
      <c r="BG4063" s="60"/>
      <c r="BH4063" s="60"/>
    </row>
    <row r="4064" spans="53:60" ht="12.75">
      <c r="BA4064" s="60"/>
      <c r="BB4064" s="49"/>
      <c r="BC4064" s="59"/>
      <c r="BD4064" s="60"/>
      <c r="BE4064" s="61"/>
      <c r="BF4064" s="62"/>
      <c r="BG4064" s="60"/>
      <c r="BH4064" s="60"/>
    </row>
    <row r="4065" spans="53:60" ht="12.75">
      <c r="BA4065" s="60"/>
      <c r="BB4065" s="49"/>
      <c r="BC4065" s="59"/>
      <c r="BD4065" s="60"/>
      <c r="BE4065" s="61"/>
      <c r="BF4065" s="62"/>
      <c r="BG4065" s="60"/>
      <c r="BH4065" s="60"/>
    </row>
    <row r="4066" spans="53:60" ht="12.75">
      <c r="BA4066" s="60"/>
      <c r="BB4066" s="49"/>
      <c r="BC4066" s="59"/>
      <c r="BD4066" s="60"/>
      <c r="BE4066" s="61"/>
      <c r="BF4066" s="62"/>
      <c r="BG4066" s="60"/>
      <c r="BH4066" s="60"/>
    </row>
    <row r="4067" spans="53:60" ht="12.75">
      <c r="BA4067" s="60"/>
      <c r="BB4067" s="49"/>
      <c r="BC4067" s="59"/>
      <c r="BD4067" s="60"/>
      <c r="BE4067" s="61"/>
      <c r="BF4067" s="62"/>
      <c r="BG4067" s="60"/>
      <c r="BH4067" s="60"/>
    </row>
    <row r="4068" spans="53:60" ht="12.75">
      <c r="BA4068" s="60"/>
      <c r="BB4068" s="49"/>
      <c r="BC4068" s="59"/>
      <c r="BD4068" s="60"/>
      <c r="BE4068" s="61"/>
      <c r="BF4068" s="62"/>
      <c r="BG4068" s="60"/>
      <c r="BH4068" s="60"/>
    </row>
    <row r="4069" spans="53:60" ht="12.75">
      <c r="BA4069" s="60"/>
      <c r="BB4069" s="49"/>
      <c r="BC4069" s="59"/>
      <c r="BD4069" s="60"/>
      <c r="BE4069" s="61"/>
      <c r="BF4069" s="62"/>
      <c r="BG4069" s="60"/>
      <c r="BH4069" s="60"/>
    </row>
    <row r="4070" spans="53:60" ht="12.75">
      <c r="BA4070" s="60"/>
      <c r="BB4070" s="49"/>
      <c r="BC4070" s="59"/>
      <c r="BD4070" s="60"/>
      <c r="BE4070" s="61"/>
      <c r="BF4070" s="62"/>
      <c r="BG4070" s="60"/>
      <c r="BH4070" s="60"/>
    </row>
    <row r="4071" spans="53:60" ht="12.75">
      <c r="BA4071" s="60"/>
      <c r="BB4071" s="49"/>
      <c r="BC4071" s="59"/>
      <c r="BD4071" s="60"/>
      <c r="BE4071" s="61"/>
      <c r="BF4071" s="62"/>
      <c r="BG4071" s="60"/>
      <c r="BH4071" s="60"/>
    </row>
    <row r="4072" spans="53:60" ht="12.75">
      <c r="BA4072" s="60"/>
      <c r="BB4072" s="49"/>
      <c r="BC4072" s="59"/>
      <c r="BD4072" s="60"/>
      <c r="BE4072" s="61"/>
      <c r="BF4072" s="62"/>
      <c r="BG4072" s="60"/>
      <c r="BH4072" s="60"/>
    </row>
    <row r="4073" spans="53:60" ht="12.75">
      <c r="BA4073" s="60"/>
      <c r="BB4073" s="49"/>
      <c r="BC4073" s="59"/>
      <c r="BD4073" s="60"/>
      <c r="BE4073" s="61"/>
      <c r="BF4073" s="62"/>
      <c r="BG4073" s="60"/>
      <c r="BH4073" s="60"/>
    </row>
    <row r="4074" spans="53:60" ht="12.75">
      <c r="BA4074" s="60"/>
      <c r="BB4074" s="49"/>
      <c r="BC4074" s="59"/>
      <c r="BD4074" s="60"/>
      <c r="BE4074" s="61"/>
      <c r="BF4074" s="62"/>
      <c r="BG4074" s="60"/>
      <c r="BH4074" s="60"/>
    </row>
    <row r="4075" spans="53:60" ht="12.75">
      <c r="BA4075" s="60"/>
      <c r="BB4075" s="49"/>
      <c r="BC4075" s="59"/>
      <c r="BD4075" s="60"/>
      <c r="BE4075" s="61"/>
      <c r="BF4075" s="62"/>
      <c r="BG4075" s="60"/>
      <c r="BH4075" s="60"/>
    </row>
    <row r="4076" spans="53:60" ht="12.75">
      <c r="BA4076" s="60"/>
      <c r="BB4076" s="49"/>
      <c r="BC4076" s="59"/>
      <c r="BD4076" s="60"/>
      <c r="BE4076" s="61"/>
      <c r="BF4076" s="62"/>
      <c r="BG4076" s="60"/>
      <c r="BH4076" s="60"/>
    </row>
    <row r="4077" spans="53:60" ht="12.75">
      <c r="BA4077" s="60"/>
      <c r="BB4077" s="49"/>
      <c r="BC4077" s="59"/>
      <c r="BD4077" s="60"/>
      <c r="BE4077" s="61"/>
      <c r="BF4077" s="62"/>
      <c r="BG4077" s="60"/>
      <c r="BH4077" s="60"/>
    </row>
    <row r="4078" spans="53:60" ht="12.75">
      <c r="BA4078" s="60"/>
      <c r="BB4078" s="49"/>
      <c r="BC4078" s="59"/>
      <c r="BD4078" s="60"/>
      <c r="BE4078" s="61"/>
      <c r="BF4078" s="62"/>
      <c r="BG4078" s="60"/>
      <c r="BH4078" s="60"/>
    </row>
    <row r="4079" spans="53:60" ht="12.75">
      <c r="BA4079" s="60"/>
      <c r="BB4079" s="49"/>
      <c r="BC4079" s="59"/>
      <c r="BD4079" s="60"/>
      <c r="BE4079" s="61"/>
      <c r="BF4079" s="62"/>
      <c r="BG4079" s="60"/>
      <c r="BH4079" s="60"/>
    </row>
    <row r="4080" spans="53:60" ht="12.75">
      <c r="BA4080" s="60"/>
      <c r="BB4080" s="49"/>
      <c r="BC4080" s="59"/>
      <c r="BD4080" s="60"/>
      <c r="BE4080" s="61"/>
      <c r="BF4080" s="62"/>
      <c r="BG4080" s="60"/>
      <c r="BH4080" s="60"/>
    </row>
    <row r="4081" spans="53:60" ht="12.75">
      <c r="BA4081" s="60"/>
      <c r="BB4081" s="49"/>
      <c r="BC4081" s="59"/>
      <c r="BD4081" s="60"/>
      <c r="BE4081" s="61"/>
      <c r="BF4081" s="62"/>
      <c r="BG4081" s="60"/>
      <c r="BH4081" s="60"/>
    </row>
    <row r="4082" spans="53:60" ht="12.75">
      <c r="BA4082" s="60"/>
      <c r="BB4082" s="49"/>
      <c r="BC4082" s="59"/>
      <c r="BD4082" s="60"/>
      <c r="BE4082" s="61"/>
      <c r="BF4082" s="62"/>
      <c r="BG4082" s="60"/>
      <c r="BH4082" s="60"/>
    </row>
    <row r="4083" spans="53:60" ht="12.75">
      <c r="BA4083" s="60"/>
      <c r="BB4083" s="49"/>
      <c r="BC4083" s="59"/>
      <c r="BD4083" s="60"/>
      <c r="BE4083" s="61"/>
      <c r="BF4083" s="62"/>
      <c r="BG4083" s="60"/>
      <c r="BH4083" s="60"/>
    </row>
    <row r="4084" spans="53:60" ht="12.75">
      <c r="BA4084" s="60"/>
      <c r="BB4084" s="49"/>
      <c r="BC4084" s="59"/>
      <c r="BD4084" s="60"/>
      <c r="BE4084" s="61"/>
      <c r="BF4084" s="62"/>
      <c r="BG4084" s="60"/>
      <c r="BH4084" s="60"/>
    </row>
    <row r="4085" spans="53:60" ht="12.75">
      <c r="BA4085" s="60"/>
      <c r="BB4085" s="49"/>
      <c r="BC4085" s="59"/>
      <c r="BD4085" s="60"/>
      <c r="BE4085" s="61"/>
      <c r="BF4085" s="62"/>
      <c r="BG4085" s="60"/>
      <c r="BH4085" s="60"/>
    </row>
    <row r="4086" spans="53:60" ht="12.75">
      <c r="BA4086" s="60"/>
      <c r="BB4086" s="49"/>
      <c r="BC4086" s="59"/>
      <c r="BD4086" s="60"/>
      <c r="BE4086" s="61"/>
      <c r="BF4086" s="62"/>
      <c r="BG4086" s="60"/>
      <c r="BH4086" s="60"/>
    </row>
    <row r="4087" spans="53:60" ht="12.75">
      <c r="BA4087" s="60"/>
      <c r="BB4087" s="49"/>
      <c r="BC4087" s="59"/>
      <c r="BD4087" s="60"/>
      <c r="BE4087" s="61"/>
      <c r="BF4087" s="62"/>
      <c r="BG4087" s="60"/>
      <c r="BH4087" s="60"/>
    </row>
    <row r="4088" spans="53:60" ht="12.75">
      <c r="BA4088" s="60"/>
      <c r="BB4088" s="49"/>
      <c r="BC4088" s="59"/>
      <c r="BD4088" s="60"/>
      <c r="BE4088" s="61"/>
      <c r="BF4088" s="62"/>
      <c r="BG4088" s="60"/>
      <c r="BH4088" s="60"/>
    </row>
    <row r="4089" spans="53:60" ht="12.75">
      <c r="BA4089" s="60"/>
      <c r="BB4089" s="49"/>
      <c r="BC4089" s="59"/>
      <c r="BD4089" s="60"/>
      <c r="BE4089" s="61"/>
      <c r="BF4089" s="62"/>
      <c r="BG4089" s="60"/>
      <c r="BH4089" s="60"/>
    </row>
    <row r="4090" spans="53:60" ht="12.75">
      <c r="BA4090" s="60"/>
      <c r="BB4090" s="49"/>
      <c r="BC4090" s="59"/>
      <c r="BD4090" s="60"/>
      <c r="BE4090" s="61"/>
      <c r="BF4090" s="62"/>
      <c r="BG4090" s="60"/>
      <c r="BH4090" s="60"/>
    </row>
    <row r="4091" spans="53:60" ht="12.75">
      <c r="BA4091" s="60"/>
      <c r="BB4091" s="49"/>
      <c r="BC4091" s="64"/>
      <c r="BD4091" s="60"/>
      <c r="BE4091" s="61"/>
      <c r="BF4091" s="62"/>
      <c r="BG4091" s="60"/>
      <c r="BH4091" s="60"/>
    </row>
    <row r="4092" spans="53:60" ht="12.75">
      <c r="BA4092" s="60"/>
      <c r="BB4092" s="49"/>
      <c r="BC4092" s="64"/>
      <c r="BD4092" s="60"/>
      <c r="BE4092" s="61"/>
      <c r="BF4092" s="62"/>
      <c r="BG4092" s="60"/>
      <c r="BH4092" s="60"/>
    </row>
    <row r="4093" spans="53:60" ht="12.75">
      <c r="BA4093" s="60"/>
      <c r="BB4093" s="49"/>
      <c r="BC4093" s="64"/>
      <c r="BD4093" s="60"/>
      <c r="BE4093" s="61"/>
      <c r="BF4093" s="62"/>
      <c r="BG4093" s="60"/>
      <c r="BH4093" s="60"/>
    </row>
    <row r="4094" spans="53:60" ht="12.75">
      <c r="BA4094" s="60"/>
      <c r="BB4094" s="49"/>
      <c r="BC4094" s="64"/>
      <c r="BD4094" s="60"/>
      <c r="BE4094" s="61"/>
      <c r="BF4094" s="62"/>
      <c r="BG4094" s="60"/>
      <c r="BH4094" s="60"/>
    </row>
    <row r="4095" spans="53:60" ht="12.75">
      <c r="BA4095" s="60"/>
      <c r="BB4095" s="49"/>
      <c r="BC4095" s="64"/>
      <c r="BD4095" s="60"/>
      <c r="BE4095" s="61"/>
      <c r="BF4095" s="62"/>
      <c r="BG4095" s="60"/>
      <c r="BH4095" s="60"/>
    </row>
    <row r="4096" spans="53:60" ht="12.75">
      <c r="BA4096" s="60"/>
      <c r="BB4096" s="49"/>
      <c r="BC4096" s="64"/>
      <c r="BD4096" s="60"/>
      <c r="BE4096" s="61"/>
      <c r="BF4096" s="62"/>
      <c r="BG4096" s="60"/>
      <c r="BH4096" s="60"/>
    </row>
    <row r="4097" spans="53:60" ht="12.75">
      <c r="BA4097" s="60"/>
      <c r="BB4097" s="49"/>
      <c r="BC4097" s="64"/>
      <c r="BD4097" s="60"/>
      <c r="BE4097" s="61"/>
      <c r="BF4097" s="62"/>
      <c r="BG4097" s="60"/>
      <c r="BH4097" s="60"/>
    </row>
    <row r="4098" spans="53:60" ht="12.75">
      <c r="BA4098" s="60"/>
      <c r="BB4098" s="49"/>
      <c r="BC4098" s="64"/>
      <c r="BD4098" s="60"/>
      <c r="BE4098" s="61"/>
      <c r="BF4098" s="62"/>
      <c r="BG4098" s="60"/>
      <c r="BH4098" s="60"/>
    </row>
    <row r="4099" spans="53:60" ht="12.75">
      <c r="BA4099" s="60"/>
      <c r="BB4099" s="49"/>
      <c r="BC4099" s="64"/>
      <c r="BD4099" s="60"/>
      <c r="BE4099" s="61"/>
      <c r="BF4099" s="62"/>
      <c r="BG4099" s="60"/>
      <c r="BH4099" s="60"/>
    </row>
    <row r="4100" spans="53:60" ht="12.75">
      <c r="BA4100" s="60"/>
      <c r="BB4100" s="49"/>
      <c r="BC4100" s="64"/>
      <c r="BD4100" s="60"/>
      <c r="BE4100" s="61"/>
      <c r="BF4100" s="62"/>
      <c r="BG4100" s="60"/>
      <c r="BH4100" s="60"/>
    </row>
    <row r="4101" spans="53:60" ht="12.75">
      <c r="BA4101" s="60"/>
      <c r="BB4101" s="49"/>
      <c r="BC4101" s="64"/>
      <c r="BD4101" s="60"/>
      <c r="BE4101" s="61"/>
      <c r="BF4101" s="62"/>
      <c r="BG4101" s="60"/>
      <c r="BH4101" s="60"/>
    </row>
    <row r="4102" spans="53:60" ht="12.75">
      <c r="BA4102" s="60"/>
      <c r="BB4102" s="49"/>
      <c r="BC4102" s="64"/>
      <c r="BD4102" s="60"/>
      <c r="BE4102" s="61"/>
      <c r="BF4102" s="62"/>
      <c r="BG4102" s="60"/>
      <c r="BH4102" s="60"/>
    </row>
    <row r="4103" spans="53:60" ht="12.75">
      <c r="BA4103" s="60"/>
      <c r="BB4103" s="49"/>
      <c r="BC4103" s="64"/>
      <c r="BD4103" s="60"/>
      <c r="BE4103" s="61"/>
      <c r="BF4103" s="62"/>
      <c r="BG4103" s="60"/>
      <c r="BH4103" s="60"/>
    </row>
    <row r="4104" spans="53:60" ht="12.75">
      <c r="BA4104" s="60"/>
      <c r="BB4104" s="49"/>
      <c r="BC4104" s="64"/>
      <c r="BD4104" s="60"/>
      <c r="BE4104" s="61"/>
      <c r="BF4104" s="62"/>
      <c r="BG4104" s="60"/>
      <c r="BH4104" s="60"/>
    </row>
    <row r="4105" spans="53:60" ht="12.75">
      <c r="BA4105" s="60"/>
      <c r="BB4105" s="49"/>
      <c r="BC4105" s="64"/>
      <c r="BD4105" s="60"/>
      <c r="BE4105" s="61"/>
      <c r="BF4105" s="62"/>
      <c r="BG4105" s="60"/>
      <c r="BH4105" s="60"/>
    </row>
    <row r="4106" spans="53:60" ht="12.75">
      <c r="BA4106" s="60"/>
      <c r="BB4106" s="49"/>
      <c r="BC4106" s="64"/>
      <c r="BD4106" s="60"/>
      <c r="BE4106" s="61"/>
      <c r="BF4106" s="62"/>
      <c r="BG4106" s="60"/>
      <c r="BH4106" s="60"/>
    </row>
    <row r="4107" spans="53:60" ht="12.75">
      <c r="BA4107" s="60"/>
      <c r="BB4107" s="49"/>
      <c r="BC4107" s="64"/>
      <c r="BD4107" s="60"/>
      <c r="BE4107" s="61"/>
      <c r="BF4107" s="62"/>
      <c r="BG4107" s="60"/>
      <c r="BH4107" s="60"/>
    </row>
    <row r="4108" spans="53:60" ht="12.75">
      <c r="BA4108" s="60"/>
      <c r="BB4108" s="49"/>
      <c r="BC4108" s="64"/>
      <c r="BD4108" s="60"/>
      <c r="BE4108" s="61"/>
      <c r="BF4108" s="62"/>
      <c r="BG4108" s="60"/>
      <c r="BH4108" s="60"/>
    </row>
    <row r="4109" spans="53:60" ht="12.75">
      <c r="BA4109" s="60"/>
      <c r="BB4109" s="49"/>
      <c r="BC4109" s="64"/>
      <c r="BD4109" s="60"/>
      <c r="BE4109" s="61"/>
      <c r="BF4109" s="62"/>
      <c r="BG4109" s="60"/>
      <c r="BH4109" s="60"/>
    </row>
    <row r="4110" spans="53:60" ht="12.75">
      <c r="BA4110" s="60"/>
      <c r="BB4110" s="49"/>
      <c r="BC4110" s="64"/>
      <c r="BD4110" s="60"/>
      <c r="BE4110" s="61"/>
      <c r="BF4110" s="62"/>
      <c r="BG4110" s="60"/>
      <c r="BH4110" s="60"/>
    </row>
    <row r="4111" spans="53:60" ht="12.75">
      <c r="BA4111" s="60"/>
      <c r="BB4111" s="49"/>
      <c r="BC4111" s="64"/>
      <c r="BD4111" s="60"/>
      <c r="BE4111" s="61"/>
      <c r="BF4111" s="62"/>
      <c r="BG4111" s="60"/>
      <c r="BH4111" s="60"/>
    </row>
    <row r="4112" spans="53:60" ht="12.75">
      <c r="BA4112" s="60"/>
      <c r="BB4112" s="49"/>
      <c r="BC4112" s="64"/>
      <c r="BD4112" s="60"/>
      <c r="BE4112" s="61"/>
      <c r="BF4112" s="62"/>
      <c r="BG4112" s="60"/>
      <c r="BH4112" s="60"/>
    </row>
    <row r="4113" spans="53:60" ht="12.75">
      <c r="BA4113" s="60"/>
      <c r="BB4113" s="49"/>
      <c r="BC4113" s="64"/>
      <c r="BD4113" s="60"/>
      <c r="BE4113" s="61"/>
      <c r="BF4113" s="62"/>
      <c r="BG4113" s="60"/>
      <c r="BH4113" s="60"/>
    </row>
    <row r="4114" spans="53:60" ht="12.75">
      <c r="BA4114" s="60"/>
      <c r="BB4114" s="49"/>
      <c r="BC4114" s="64"/>
      <c r="BD4114" s="60"/>
      <c r="BE4114" s="61"/>
      <c r="BF4114" s="62"/>
      <c r="BG4114" s="60"/>
      <c r="BH4114" s="60"/>
    </row>
    <row r="4115" spans="53:60" ht="12.75">
      <c r="BA4115" s="60"/>
      <c r="BB4115" s="49"/>
      <c r="BC4115" s="64"/>
      <c r="BD4115" s="60"/>
      <c r="BE4115" s="61"/>
      <c r="BF4115" s="62"/>
      <c r="BG4115" s="60"/>
      <c r="BH4115" s="60"/>
    </row>
    <row r="4116" spans="53:60" ht="12.75">
      <c r="BA4116" s="60"/>
      <c r="BB4116" s="49"/>
      <c r="BC4116" s="64"/>
      <c r="BD4116" s="60"/>
      <c r="BE4116" s="61"/>
      <c r="BF4116" s="62"/>
      <c r="BG4116" s="60"/>
      <c r="BH4116" s="60"/>
    </row>
    <row r="4117" spans="53:60" ht="12.75">
      <c r="BA4117" s="60"/>
      <c r="BB4117" s="49"/>
      <c r="BC4117" s="64"/>
      <c r="BD4117" s="60"/>
      <c r="BE4117" s="61"/>
      <c r="BF4117" s="62"/>
      <c r="BG4117" s="60"/>
      <c r="BH4117" s="60"/>
    </row>
    <row r="4118" spans="53:60" ht="12.75">
      <c r="BA4118" s="60"/>
      <c r="BB4118" s="49"/>
      <c r="BC4118" s="64"/>
      <c r="BD4118" s="60"/>
      <c r="BE4118" s="61"/>
      <c r="BF4118" s="62"/>
      <c r="BG4118" s="60"/>
      <c r="BH4118" s="60"/>
    </row>
    <row r="4119" spans="53:60" ht="12.75">
      <c r="BA4119" s="60"/>
      <c r="BB4119" s="49"/>
      <c r="BC4119" s="64"/>
      <c r="BD4119" s="60"/>
      <c r="BE4119" s="61"/>
      <c r="BF4119" s="62"/>
      <c r="BG4119" s="60"/>
      <c r="BH4119" s="60"/>
    </row>
    <row r="4120" spans="53:60" ht="12.75">
      <c r="BA4120" s="60"/>
      <c r="BB4120" s="49"/>
      <c r="BC4120" s="64"/>
      <c r="BD4120" s="60"/>
      <c r="BE4120" s="61"/>
      <c r="BF4120" s="62"/>
      <c r="BG4120" s="60"/>
      <c r="BH4120" s="60"/>
    </row>
    <row r="4121" spans="53:60" ht="12.75">
      <c r="BA4121" s="60"/>
      <c r="BB4121" s="49"/>
      <c r="BC4121" s="64"/>
      <c r="BD4121" s="60"/>
      <c r="BE4121" s="61"/>
      <c r="BF4121" s="62"/>
      <c r="BG4121" s="60"/>
      <c r="BH4121" s="60"/>
    </row>
    <row r="4122" spans="53:60" ht="12.75">
      <c r="BA4122" s="60"/>
      <c r="BB4122" s="49"/>
      <c r="BC4122" s="64"/>
      <c r="BD4122" s="60"/>
      <c r="BE4122" s="61"/>
      <c r="BF4122" s="62"/>
      <c r="BG4122" s="60"/>
      <c r="BH4122" s="60"/>
    </row>
    <row r="4123" spans="53:60" ht="12.75">
      <c r="BA4123" s="60"/>
      <c r="BB4123" s="49"/>
      <c r="BC4123" s="64"/>
      <c r="BD4123" s="60"/>
      <c r="BE4123" s="61"/>
      <c r="BF4123" s="62"/>
      <c r="BG4123" s="60"/>
      <c r="BH4123" s="60"/>
    </row>
    <row r="4124" spans="53:60" ht="12.75">
      <c r="BA4124" s="60"/>
      <c r="BB4124" s="49"/>
      <c r="BC4124" s="64"/>
      <c r="BD4124" s="60"/>
      <c r="BE4124" s="61"/>
      <c r="BF4124" s="62"/>
      <c r="BG4124" s="60"/>
      <c r="BH4124" s="60"/>
    </row>
    <row r="4125" spans="53:60" ht="12.75">
      <c r="BA4125" s="60"/>
      <c r="BB4125" s="49"/>
      <c r="BC4125" s="64"/>
      <c r="BD4125" s="60"/>
      <c r="BE4125" s="61"/>
      <c r="BF4125" s="62"/>
      <c r="BG4125" s="60"/>
      <c r="BH4125" s="60"/>
    </row>
    <row r="4126" spans="53:60" ht="12.75">
      <c r="BA4126" s="60"/>
      <c r="BB4126" s="49"/>
      <c r="BC4126" s="64"/>
      <c r="BD4126" s="60"/>
      <c r="BE4126" s="61"/>
      <c r="BF4126" s="62"/>
      <c r="BG4126" s="60"/>
      <c r="BH4126" s="60"/>
    </row>
    <row r="4127" spans="53:60" ht="12.75">
      <c r="BA4127" s="60"/>
      <c r="BB4127" s="49"/>
      <c r="BC4127" s="64"/>
      <c r="BD4127" s="60"/>
      <c r="BE4127" s="61"/>
      <c r="BF4127" s="62"/>
      <c r="BG4127" s="60"/>
      <c r="BH4127" s="60"/>
    </row>
    <row r="4128" spans="53:60" ht="12.75">
      <c r="BA4128" s="60"/>
      <c r="BB4128" s="49"/>
      <c r="BC4128" s="64"/>
      <c r="BD4128" s="60"/>
      <c r="BE4128" s="61"/>
      <c r="BF4128" s="62"/>
      <c r="BG4128" s="60"/>
      <c r="BH4128" s="60"/>
    </row>
    <row r="4129" spans="53:60" ht="12.75">
      <c r="BA4129" s="60"/>
      <c r="BB4129" s="49"/>
      <c r="BC4129" s="64"/>
      <c r="BD4129" s="60"/>
      <c r="BE4129" s="61"/>
      <c r="BF4129" s="62"/>
      <c r="BG4129" s="60"/>
      <c r="BH4129" s="60"/>
    </row>
    <row r="4130" spans="53:60" ht="12.75">
      <c r="BA4130" s="60"/>
      <c r="BB4130" s="49"/>
      <c r="BC4130" s="64"/>
      <c r="BD4130" s="60"/>
      <c r="BE4130" s="61"/>
      <c r="BF4130" s="62"/>
      <c r="BG4130" s="60"/>
      <c r="BH4130" s="60"/>
    </row>
    <row r="4131" spans="53:60" ht="12.75">
      <c r="BA4131" s="60"/>
      <c r="BB4131" s="49"/>
      <c r="BC4131" s="64"/>
      <c r="BD4131" s="60"/>
      <c r="BE4131" s="61"/>
      <c r="BF4131" s="62"/>
      <c r="BG4131" s="60"/>
      <c r="BH4131" s="60"/>
    </row>
    <row r="4132" spans="53:60" ht="12.75">
      <c r="BA4132" s="60"/>
      <c r="BB4132" s="49"/>
      <c r="BC4132" s="64"/>
      <c r="BD4132" s="60"/>
      <c r="BE4132" s="61"/>
      <c r="BF4132" s="62"/>
      <c r="BG4132" s="60"/>
      <c r="BH4132" s="60"/>
    </row>
    <row r="4133" spans="53:60" ht="12.75">
      <c r="BA4133" s="60"/>
      <c r="BB4133" s="49"/>
      <c r="BC4133" s="64"/>
      <c r="BD4133" s="60"/>
      <c r="BE4133" s="61"/>
      <c r="BF4133" s="62"/>
      <c r="BG4133" s="60"/>
      <c r="BH4133" s="60"/>
    </row>
    <row r="4134" spans="53:60" ht="12.75">
      <c r="BA4134" s="60"/>
      <c r="BB4134" s="49"/>
      <c r="BC4134" s="64"/>
      <c r="BD4134" s="60"/>
      <c r="BE4134" s="61"/>
      <c r="BF4134" s="62"/>
      <c r="BG4134" s="60"/>
      <c r="BH4134" s="60"/>
    </row>
    <row r="4135" spans="53:60" ht="12.75">
      <c r="BA4135" s="60"/>
      <c r="BB4135" s="49"/>
      <c r="BC4135" s="64"/>
      <c r="BD4135" s="60"/>
      <c r="BE4135" s="61"/>
      <c r="BF4135" s="62"/>
      <c r="BG4135" s="60"/>
      <c r="BH4135" s="60"/>
    </row>
    <row r="4136" spans="53:60" ht="12.75">
      <c r="BA4136" s="60"/>
      <c r="BB4136" s="49"/>
      <c r="BC4136" s="64"/>
      <c r="BD4136" s="60"/>
      <c r="BE4136" s="61"/>
      <c r="BF4136" s="62"/>
      <c r="BG4136" s="60"/>
      <c r="BH4136" s="60"/>
    </row>
    <row r="4137" spans="53:60" ht="12.75">
      <c r="BA4137" s="60"/>
      <c r="BB4137" s="49"/>
      <c r="BC4137" s="64"/>
      <c r="BD4137" s="60"/>
      <c r="BE4137" s="61"/>
      <c r="BF4137" s="62"/>
      <c r="BG4137" s="60"/>
      <c r="BH4137" s="60"/>
    </row>
    <row r="4138" spans="53:60" ht="12.75">
      <c r="BA4138" s="60"/>
      <c r="BB4138" s="49"/>
      <c r="BC4138" s="64"/>
      <c r="BD4138" s="60"/>
      <c r="BE4138" s="61"/>
      <c r="BF4138" s="62"/>
      <c r="BG4138" s="60"/>
      <c r="BH4138" s="60"/>
    </row>
    <row r="4139" spans="53:60" ht="12.75">
      <c r="BA4139" s="60"/>
      <c r="BB4139" s="49"/>
      <c r="BC4139" s="64"/>
      <c r="BD4139" s="60"/>
      <c r="BE4139" s="61"/>
      <c r="BF4139" s="62"/>
      <c r="BG4139" s="60"/>
      <c r="BH4139" s="60"/>
    </row>
    <row r="4140" spans="53:60" ht="12.75">
      <c r="BA4140" s="60"/>
      <c r="BB4140" s="49"/>
      <c r="BC4140" s="64"/>
      <c r="BD4140" s="60"/>
      <c r="BE4140" s="61"/>
      <c r="BF4140" s="62"/>
      <c r="BG4140" s="60"/>
      <c r="BH4140" s="60"/>
    </row>
    <row r="4141" spans="53:60" ht="12.75">
      <c r="BA4141" s="60"/>
      <c r="BB4141" s="49"/>
      <c r="BC4141" s="64"/>
      <c r="BD4141" s="60"/>
      <c r="BE4141" s="61"/>
      <c r="BF4141" s="62"/>
      <c r="BG4141" s="60"/>
      <c r="BH4141" s="60"/>
    </row>
    <row r="4142" spans="53:60" ht="12.75">
      <c r="BA4142" s="60"/>
      <c r="BB4142" s="49"/>
      <c r="BC4142" s="64"/>
      <c r="BD4142" s="60"/>
      <c r="BE4142" s="61"/>
      <c r="BF4142" s="62"/>
      <c r="BG4142" s="60"/>
      <c r="BH4142" s="60"/>
    </row>
    <row r="4143" spans="53:60" ht="12.75">
      <c r="BA4143" s="60"/>
      <c r="BB4143" s="49"/>
      <c r="BC4143" s="64"/>
      <c r="BD4143" s="60"/>
      <c r="BE4143" s="61"/>
      <c r="BF4143" s="62"/>
      <c r="BG4143" s="60"/>
      <c r="BH4143" s="60"/>
    </row>
    <row r="4144" spans="53:60" ht="12.75">
      <c r="BA4144" s="60"/>
      <c r="BB4144" s="49"/>
      <c r="BC4144" s="64"/>
      <c r="BD4144" s="60"/>
      <c r="BE4144" s="61"/>
      <c r="BF4144" s="62"/>
      <c r="BG4144" s="60"/>
      <c r="BH4144" s="60"/>
    </row>
    <row r="4145" spans="53:60" ht="12.75">
      <c r="BA4145" s="60"/>
      <c r="BB4145" s="49"/>
      <c r="BC4145" s="64"/>
      <c r="BD4145" s="60"/>
      <c r="BE4145" s="61"/>
      <c r="BF4145" s="62"/>
      <c r="BG4145" s="60"/>
      <c r="BH4145" s="60"/>
    </row>
    <row r="4146" spans="53:60" ht="12.75">
      <c r="BA4146" s="60"/>
      <c r="BB4146" s="49"/>
      <c r="BC4146" s="64"/>
      <c r="BD4146" s="60"/>
      <c r="BE4146" s="61"/>
      <c r="BF4146" s="62"/>
      <c r="BG4146" s="60"/>
      <c r="BH4146" s="60"/>
    </row>
    <row r="4147" spans="53:60" ht="12.75">
      <c r="BA4147" s="60"/>
      <c r="BB4147" s="49"/>
      <c r="BC4147" s="64"/>
      <c r="BD4147" s="60"/>
      <c r="BE4147" s="61"/>
      <c r="BF4147" s="62"/>
      <c r="BG4147" s="60"/>
      <c r="BH4147" s="60"/>
    </row>
    <row r="4148" spans="53:60" ht="12.75">
      <c r="BA4148" s="60"/>
      <c r="BB4148" s="49"/>
      <c r="BC4148" s="64"/>
      <c r="BD4148" s="60"/>
      <c r="BE4148" s="61"/>
      <c r="BF4148" s="62"/>
      <c r="BG4148" s="60"/>
      <c r="BH4148" s="60"/>
    </row>
    <row r="4149" spans="53:60" ht="12.75">
      <c r="BA4149" s="60"/>
      <c r="BB4149" s="49"/>
      <c r="BC4149" s="64"/>
      <c r="BD4149" s="60"/>
      <c r="BE4149" s="61"/>
      <c r="BF4149" s="62"/>
      <c r="BG4149" s="60"/>
      <c r="BH4149" s="60"/>
    </row>
    <row r="4150" spans="53:60" ht="12.75">
      <c r="BA4150" s="60"/>
      <c r="BB4150" s="49"/>
      <c r="BC4150" s="64"/>
      <c r="BD4150" s="60"/>
      <c r="BE4150" s="61"/>
      <c r="BF4150" s="62"/>
      <c r="BG4150" s="60"/>
      <c r="BH4150" s="60"/>
    </row>
    <row r="4151" spans="53:60" ht="12.75">
      <c r="BA4151" s="60"/>
      <c r="BB4151" s="49"/>
      <c r="BC4151" s="64"/>
      <c r="BD4151" s="60"/>
      <c r="BE4151" s="61"/>
      <c r="BF4151" s="62"/>
      <c r="BG4151" s="60"/>
      <c r="BH4151" s="60"/>
    </row>
    <row r="4152" spans="53:60" ht="12.75">
      <c r="BA4152" s="60"/>
      <c r="BB4152" s="49"/>
      <c r="BC4152" s="64"/>
      <c r="BD4152" s="60"/>
      <c r="BE4152" s="61"/>
      <c r="BF4152" s="62"/>
      <c r="BG4152" s="60"/>
      <c r="BH4152" s="60"/>
    </row>
    <row r="4153" spans="53:60" ht="12.75">
      <c r="BA4153" s="60"/>
      <c r="BB4153" s="49"/>
      <c r="BC4153" s="64"/>
      <c r="BD4153" s="60"/>
      <c r="BE4153" s="61"/>
      <c r="BF4153" s="62"/>
      <c r="BG4153" s="60"/>
      <c r="BH4153" s="60"/>
    </row>
    <row r="4154" spans="53:60" ht="12.75">
      <c r="BA4154" s="60"/>
      <c r="BB4154" s="49"/>
      <c r="BC4154" s="64"/>
      <c r="BD4154" s="60"/>
      <c r="BE4154" s="61"/>
      <c r="BF4154" s="62"/>
      <c r="BG4154" s="60"/>
      <c r="BH4154" s="60"/>
    </row>
    <row r="4155" spans="53:60" ht="12.75">
      <c r="BA4155" s="60"/>
      <c r="BB4155" s="49"/>
      <c r="BC4155" s="64"/>
      <c r="BD4155" s="60"/>
      <c r="BE4155" s="61"/>
      <c r="BF4155" s="62"/>
      <c r="BG4155" s="60"/>
      <c r="BH4155" s="60"/>
    </row>
    <row r="4156" spans="53:60" ht="12.75">
      <c r="BA4156" s="60"/>
      <c r="BB4156" s="49"/>
      <c r="BC4156" s="64"/>
      <c r="BD4156" s="60"/>
      <c r="BE4156" s="61"/>
      <c r="BF4156" s="62"/>
      <c r="BG4156" s="60"/>
      <c r="BH4156" s="60"/>
    </row>
    <row r="4157" spans="53:60" ht="12.75">
      <c r="BA4157" s="60"/>
      <c r="BB4157" s="49"/>
      <c r="BC4157" s="64"/>
      <c r="BD4157" s="60"/>
      <c r="BE4157" s="61"/>
      <c r="BF4157" s="62"/>
      <c r="BG4157" s="60"/>
      <c r="BH4157" s="60"/>
    </row>
    <row r="4158" spans="53:60" ht="12.75">
      <c r="BA4158" s="60"/>
      <c r="BB4158" s="49"/>
      <c r="BC4158" s="64"/>
      <c r="BD4158" s="60"/>
      <c r="BE4158" s="61"/>
      <c r="BF4158" s="62"/>
      <c r="BG4158" s="60"/>
      <c r="BH4158" s="60"/>
    </row>
    <row r="4159" spans="53:60" ht="12.75">
      <c r="BA4159" s="60"/>
      <c r="BB4159" s="49"/>
      <c r="BC4159" s="64"/>
      <c r="BD4159" s="60"/>
      <c r="BE4159" s="61"/>
      <c r="BF4159" s="62"/>
      <c r="BG4159" s="60"/>
      <c r="BH4159" s="60"/>
    </row>
    <row r="4160" spans="53:60" ht="12.75">
      <c r="BA4160" s="60"/>
      <c r="BB4160" s="49"/>
      <c r="BC4160" s="64"/>
      <c r="BD4160" s="60"/>
      <c r="BE4160" s="61"/>
      <c r="BF4160" s="62"/>
      <c r="BG4160" s="60"/>
      <c r="BH4160" s="60"/>
    </row>
    <row r="4161" spans="53:60" ht="12.75">
      <c r="BA4161" s="60"/>
      <c r="BB4161" s="49"/>
      <c r="BC4161" s="64"/>
      <c r="BD4161" s="60"/>
      <c r="BE4161" s="61"/>
      <c r="BF4161" s="62"/>
      <c r="BG4161" s="60"/>
      <c r="BH4161" s="60"/>
    </row>
    <row r="4162" spans="53:60" ht="12.75">
      <c r="BA4162" s="60"/>
      <c r="BB4162" s="49"/>
      <c r="BC4162" s="64"/>
      <c r="BD4162" s="60"/>
      <c r="BE4162" s="61"/>
      <c r="BF4162" s="62"/>
      <c r="BG4162" s="60"/>
      <c r="BH4162" s="60"/>
    </row>
    <row r="4163" spans="53:60" ht="12.75">
      <c r="BA4163" s="60"/>
      <c r="BB4163" s="49"/>
      <c r="BC4163" s="64"/>
      <c r="BD4163" s="60"/>
      <c r="BE4163" s="61"/>
      <c r="BF4163" s="62"/>
      <c r="BG4163" s="60"/>
      <c r="BH4163" s="60"/>
    </row>
    <row r="4164" spans="53:60" ht="12.75">
      <c r="BA4164" s="60"/>
      <c r="BB4164" s="49"/>
      <c r="BC4164" s="64"/>
      <c r="BD4164" s="60"/>
      <c r="BE4164" s="61"/>
      <c r="BF4164" s="62"/>
      <c r="BG4164" s="60"/>
      <c r="BH4164" s="60"/>
    </row>
    <row r="4165" spans="53:60" ht="12.75">
      <c r="BA4165" s="60"/>
      <c r="BB4165" s="49"/>
      <c r="BC4165" s="64"/>
      <c r="BD4165" s="60"/>
      <c r="BE4165" s="61"/>
      <c r="BF4165" s="62"/>
      <c r="BG4165" s="60"/>
      <c r="BH4165" s="60"/>
    </row>
    <row r="4166" spans="53:60" ht="12.75">
      <c r="BA4166" s="60"/>
      <c r="BB4166" s="49"/>
      <c r="BC4166" s="64"/>
      <c r="BD4166" s="60"/>
      <c r="BE4166" s="61"/>
      <c r="BF4166" s="62"/>
      <c r="BG4166" s="60"/>
      <c r="BH4166" s="60"/>
    </row>
    <row r="4167" spans="53:60" ht="12.75">
      <c r="BA4167" s="60"/>
      <c r="BB4167" s="49"/>
      <c r="BC4167" s="64"/>
      <c r="BD4167" s="60"/>
      <c r="BE4167" s="61"/>
      <c r="BF4167" s="62"/>
      <c r="BG4167" s="60"/>
      <c r="BH4167" s="60"/>
    </row>
    <row r="4168" spans="53:60" ht="12.75">
      <c r="BA4168" s="60"/>
      <c r="BB4168" s="49"/>
      <c r="BC4168" s="64"/>
      <c r="BD4168" s="60"/>
      <c r="BE4168" s="61"/>
      <c r="BF4168" s="62"/>
      <c r="BG4168" s="60"/>
      <c r="BH4168" s="60"/>
    </row>
    <row r="4169" spans="53:60" ht="12.75">
      <c r="BA4169" s="60"/>
      <c r="BB4169" s="49"/>
      <c r="BC4169" s="64"/>
      <c r="BD4169" s="60"/>
      <c r="BE4169" s="61"/>
      <c r="BF4169" s="62"/>
      <c r="BG4169" s="60"/>
      <c r="BH4169" s="60"/>
    </row>
    <row r="4170" spans="53:60" ht="12.75">
      <c r="BA4170" s="60"/>
      <c r="BB4170" s="49"/>
      <c r="BC4170" s="64"/>
      <c r="BD4170" s="60"/>
      <c r="BE4170" s="61"/>
      <c r="BF4170" s="62"/>
      <c r="BG4170" s="60"/>
      <c r="BH4170" s="60"/>
    </row>
    <row r="4171" spans="53:60" ht="12.75">
      <c r="BA4171" s="60"/>
      <c r="BB4171" s="49"/>
      <c r="BC4171" s="64"/>
      <c r="BD4171" s="60"/>
      <c r="BE4171" s="61"/>
      <c r="BF4171" s="62"/>
      <c r="BG4171" s="60"/>
      <c r="BH4171" s="60"/>
    </row>
    <row r="4172" spans="53:60" ht="12.75">
      <c r="BA4172" s="60"/>
      <c r="BB4172" s="49"/>
      <c r="BC4172" s="64"/>
      <c r="BD4172" s="60"/>
      <c r="BE4172" s="61"/>
      <c r="BF4172" s="62"/>
      <c r="BG4172" s="60"/>
      <c r="BH4172" s="60"/>
    </row>
    <row r="4173" spans="53:60" ht="12.75">
      <c r="BA4173" s="60"/>
      <c r="BB4173" s="49"/>
      <c r="BC4173" s="64"/>
      <c r="BD4173" s="60"/>
      <c r="BE4173" s="61"/>
      <c r="BF4173" s="62"/>
      <c r="BG4173" s="60"/>
      <c r="BH4173" s="60"/>
    </row>
    <row r="4174" spans="53:60" ht="12.75">
      <c r="BA4174" s="60"/>
      <c r="BB4174" s="49"/>
      <c r="BC4174" s="64"/>
      <c r="BD4174" s="60"/>
      <c r="BE4174" s="61"/>
      <c r="BF4174" s="62"/>
      <c r="BG4174" s="60"/>
      <c r="BH4174" s="60"/>
    </row>
    <row r="4175" spans="53:60" ht="12.75">
      <c r="BA4175" s="60"/>
      <c r="BB4175" s="49"/>
      <c r="BC4175" s="64"/>
      <c r="BD4175" s="60"/>
      <c r="BE4175" s="61"/>
      <c r="BF4175" s="62"/>
      <c r="BG4175" s="60"/>
      <c r="BH4175" s="60"/>
    </row>
    <row r="4176" spans="53:60" ht="12.75">
      <c r="BA4176" s="60"/>
      <c r="BB4176" s="49"/>
      <c r="BC4176" s="64"/>
      <c r="BD4176" s="60"/>
      <c r="BE4176" s="61"/>
      <c r="BF4176" s="62"/>
      <c r="BG4176" s="60"/>
      <c r="BH4176" s="60"/>
    </row>
    <row r="4177" spans="53:60" ht="12.75">
      <c r="BA4177" s="60"/>
      <c r="BB4177" s="49"/>
      <c r="BC4177" s="64"/>
      <c r="BD4177" s="60"/>
      <c r="BE4177" s="61"/>
      <c r="BF4177" s="62"/>
      <c r="BG4177" s="60"/>
      <c r="BH4177" s="60"/>
    </row>
    <row r="4178" spans="53:60" ht="12.75">
      <c r="BA4178" s="60"/>
      <c r="BB4178" s="49"/>
      <c r="BC4178" s="64"/>
      <c r="BD4178" s="60"/>
      <c r="BE4178" s="61"/>
      <c r="BF4178" s="62"/>
      <c r="BG4178" s="60"/>
      <c r="BH4178" s="60"/>
    </row>
    <row r="4179" spans="53:60" ht="12.75">
      <c r="BA4179" s="60"/>
      <c r="BB4179" s="49"/>
      <c r="BC4179" s="64"/>
      <c r="BD4179" s="60"/>
      <c r="BE4179" s="61"/>
      <c r="BF4179" s="62"/>
      <c r="BG4179" s="60"/>
      <c r="BH4179" s="60"/>
    </row>
    <row r="4180" spans="53:60" ht="12.75">
      <c r="BA4180" s="60"/>
      <c r="BB4180" s="49"/>
      <c r="BC4180" s="64"/>
      <c r="BD4180" s="60"/>
      <c r="BE4180" s="61"/>
      <c r="BF4180" s="62"/>
      <c r="BG4180" s="60"/>
      <c r="BH4180" s="60"/>
    </row>
  </sheetData>
  <sheetProtection password="C45A" sheet="1" objects="1" scenarios="1"/>
  <mergeCells count="324">
    <mergeCell ref="B5:K5"/>
    <mergeCell ref="B6:K6"/>
    <mergeCell ref="L6:M6"/>
    <mergeCell ref="L5:M5"/>
    <mergeCell ref="I27:K27"/>
    <mergeCell ref="B20:C20"/>
    <mergeCell ref="G21:H21"/>
    <mergeCell ref="E21:F21"/>
    <mergeCell ref="E23:F23"/>
    <mergeCell ref="G27:H27"/>
    <mergeCell ref="E27:F27"/>
    <mergeCell ref="E22:F22"/>
    <mergeCell ref="G22:H22"/>
    <mergeCell ref="G23:H23"/>
    <mergeCell ref="A1:N1"/>
    <mergeCell ref="B2:N2"/>
    <mergeCell ref="B3:N3"/>
    <mergeCell ref="B4:N4"/>
    <mergeCell ref="E24:F24"/>
    <mergeCell ref="E25:F25"/>
    <mergeCell ref="E26:F26"/>
    <mergeCell ref="B7:N7"/>
    <mergeCell ref="B8:N8"/>
    <mergeCell ref="I25:K25"/>
    <mergeCell ref="I22:K22"/>
    <mergeCell ref="G25:H25"/>
    <mergeCell ref="G26:H26"/>
    <mergeCell ref="I26:K26"/>
    <mergeCell ref="G24:H24"/>
    <mergeCell ref="X12:Y12"/>
    <mergeCell ref="V16:W16"/>
    <mergeCell ref="X16:Y16"/>
    <mergeCell ref="V17:W17"/>
    <mergeCell ref="X17:Y17"/>
    <mergeCell ref="V15:W15"/>
    <mergeCell ref="X18:Y18"/>
    <mergeCell ref="T13:U13"/>
    <mergeCell ref="Z12:AA12"/>
    <mergeCell ref="I20:K20"/>
    <mergeCell ref="R12:S12"/>
    <mergeCell ref="R15:S15"/>
    <mergeCell ref="R16:S16"/>
    <mergeCell ref="R17:S17"/>
    <mergeCell ref="R18:S18"/>
    <mergeCell ref="T15:U15"/>
    <mergeCell ref="T16:U16"/>
    <mergeCell ref="X15:Y15"/>
    <mergeCell ref="AE12:AF12"/>
    <mergeCell ref="R13:S13"/>
    <mergeCell ref="R14:S14"/>
    <mergeCell ref="V13:W13"/>
    <mergeCell ref="T14:U14"/>
    <mergeCell ref="V14:W14"/>
    <mergeCell ref="X14:Y14"/>
    <mergeCell ref="AB12:AD12"/>
    <mergeCell ref="T12:U12"/>
    <mergeCell ref="V12:W12"/>
    <mergeCell ref="Z13:AA13"/>
    <mergeCell ref="AE13:AF13"/>
    <mergeCell ref="AE14:AF14"/>
    <mergeCell ref="Z14:AA14"/>
    <mergeCell ref="AB14:AD14"/>
    <mergeCell ref="AB13:AD13"/>
    <mergeCell ref="AE15:AF15"/>
    <mergeCell ref="Z16:AA16"/>
    <mergeCell ref="AE16:AF16"/>
    <mergeCell ref="AB15:AD15"/>
    <mergeCell ref="Z15:AA15"/>
    <mergeCell ref="AB16:AD16"/>
    <mergeCell ref="AE17:AF17"/>
    <mergeCell ref="Z18:AA18"/>
    <mergeCell ref="AE18:AF18"/>
    <mergeCell ref="AB17:AD17"/>
    <mergeCell ref="AB18:AD18"/>
    <mergeCell ref="Z17:AA17"/>
    <mergeCell ref="U31:V31"/>
    <mergeCell ref="Y30:Z30"/>
    <mergeCell ref="AA30:AB30"/>
    <mergeCell ref="AC30:AD30"/>
    <mergeCell ref="AA31:AB31"/>
    <mergeCell ref="U32:V32"/>
    <mergeCell ref="U33:V33"/>
    <mergeCell ref="U34:V34"/>
    <mergeCell ref="U35:V35"/>
    <mergeCell ref="U45:V45"/>
    <mergeCell ref="U46:V46"/>
    <mergeCell ref="U30:V30"/>
    <mergeCell ref="U40:V40"/>
    <mergeCell ref="U41:V41"/>
    <mergeCell ref="U42:V42"/>
    <mergeCell ref="U43:V43"/>
    <mergeCell ref="U36:V36"/>
    <mergeCell ref="U37:V37"/>
    <mergeCell ref="U38:V38"/>
    <mergeCell ref="Y35:Z35"/>
    <mergeCell ref="AA35:AB35"/>
    <mergeCell ref="AC35:AD35"/>
    <mergeCell ref="U44:V44"/>
    <mergeCell ref="U39:V39"/>
    <mergeCell ref="Y36:Z36"/>
    <mergeCell ref="AA36:AB36"/>
    <mergeCell ref="AC36:AD36"/>
    <mergeCell ref="Y37:Z37"/>
    <mergeCell ref="AA37:AB37"/>
    <mergeCell ref="AA33:AB33"/>
    <mergeCell ref="AC33:AD33"/>
    <mergeCell ref="Y34:Z34"/>
    <mergeCell ref="AA34:AB34"/>
    <mergeCell ref="AC34:AD34"/>
    <mergeCell ref="Y43:Z43"/>
    <mergeCell ref="Y44:Z44"/>
    <mergeCell ref="Y45:Z45"/>
    <mergeCell ref="Y38:Z38"/>
    <mergeCell ref="Y39:Z39"/>
    <mergeCell ref="Y40:Z40"/>
    <mergeCell ref="Y41:Z41"/>
    <mergeCell ref="Y46:Z46"/>
    <mergeCell ref="Y31:Z31"/>
    <mergeCell ref="AC37:AD37"/>
    <mergeCell ref="AC38:AD38"/>
    <mergeCell ref="AC39:AD39"/>
    <mergeCell ref="AC40:AD40"/>
    <mergeCell ref="AC41:AD41"/>
    <mergeCell ref="AC42:AD42"/>
    <mergeCell ref="AC43:AD43"/>
    <mergeCell ref="Y42:Z42"/>
    <mergeCell ref="AC44:AD44"/>
    <mergeCell ref="AC45:AD45"/>
    <mergeCell ref="AC46:AD46"/>
    <mergeCell ref="AA45:AB45"/>
    <mergeCell ref="AA38:AB38"/>
    <mergeCell ref="AA39:AB39"/>
    <mergeCell ref="AA40:AB40"/>
    <mergeCell ref="AA41:AB41"/>
    <mergeCell ref="AA42:AB42"/>
    <mergeCell ref="AA43:AB43"/>
    <mergeCell ref="AA44:AB44"/>
    <mergeCell ref="AA46:AB46"/>
    <mergeCell ref="AI30:AK30"/>
    <mergeCell ref="AL30:AM30"/>
    <mergeCell ref="AG30:AH30"/>
    <mergeCell ref="AL33:AM33"/>
    <mergeCell ref="AG33:AH33"/>
    <mergeCell ref="AL34:AM34"/>
    <mergeCell ref="AL35:AM35"/>
    <mergeCell ref="AL36:AM36"/>
    <mergeCell ref="AL37:AM37"/>
    <mergeCell ref="AL38:AM38"/>
    <mergeCell ref="AN30:AO30"/>
    <mergeCell ref="AE30:AF30"/>
    <mergeCell ref="AL32:AM32"/>
    <mergeCell ref="AE31:AF31"/>
    <mergeCell ref="AG32:AH32"/>
    <mergeCell ref="AN31:AO31"/>
    <mergeCell ref="AN32:AO32"/>
    <mergeCell ref="AG35:AH35"/>
    <mergeCell ref="AG36:AH36"/>
    <mergeCell ref="AL46:AM46"/>
    <mergeCell ref="AL39:AM39"/>
    <mergeCell ref="AL40:AM40"/>
    <mergeCell ref="AL41:AM41"/>
    <mergeCell ref="AL42:AM42"/>
    <mergeCell ref="AL43:AM43"/>
    <mergeCell ref="AL44:AM44"/>
    <mergeCell ref="AL45:AM45"/>
    <mergeCell ref="AG46:AH46"/>
    <mergeCell ref="AI42:AK42"/>
    <mergeCell ref="AI43:AK43"/>
    <mergeCell ref="AN33:AO33"/>
    <mergeCell ref="AN34:AO34"/>
    <mergeCell ref="AN35:AO35"/>
    <mergeCell ref="AN36:AO36"/>
    <mergeCell ref="AN37:AO37"/>
    <mergeCell ref="AN38:AO38"/>
    <mergeCell ref="AG41:AH41"/>
    <mergeCell ref="AN40:AO40"/>
    <mergeCell ref="AN41:AO41"/>
    <mergeCell ref="AI41:AK41"/>
    <mergeCell ref="AN42:AO42"/>
    <mergeCell ref="AI40:AK40"/>
    <mergeCell ref="AG45:AH45"/>
    <mergeCell ref="AG42:AH42"/>
    <mergeCell ref="AG43:AH43"/>
    <mergeCell ref="AG44:AH44"/>
    <mergeCell ref="AN43:AO43"/>
    <mergeCell ref="AN44:AO44"/>
    <mergeCell ref="AN45:AO45"/>
    <mergeCell ref="AE32:AF32"/>
    <mergeCell ref="AE33:AF33"/>
    <mergeCell ref="AE34:AF34"/>
    <mergeCell ref="AE35:AF35"/>
    <mergeCell ref="AE36:AF36"/>
    <mergeCell ref="AE37:AF37"/>
    <mergeCell ref="AN39:AO39"/>
    <mergeCell ref="AE38:AF38"/>
    <mergeCell ref="AE39:AF39"/>
    <mergeCell ref="AE40:AF40"/>
    <mergeCell ref="AE41:AF41"/>
    <mergeCell ref="AE46:AF46"/>
    <mergeCell ref="AE42:AF42"/>
    <mergeCell ref="AE43:AF43"/>
    <mergeCell ref="AE44:AF44"/>
    <mergeCell ref="AE45:AF45"/>
    <mergeCell ref="AN46:AO46"/>
    <mergeCell ref="AG31:AH31"/>
    <mergeCell ref="AL31:AM31"/>
    <mergeCell ref="AI31:AK31"/>
    <mergeCell ref="AI32:AK32"/>
    <mergeCell ref="AI33:AK33"/>
    <mergeCell ref="AI34:AK34"/>
    <mergeCell ref="AI35:AK35"/>
    <mergeCell ref="AI46:AK46"/>
    <mergeCell ref="AI45:AK45"/>
    <mergeCell ref="AG34:AH34"/>
    <mergeCell ref="D12:E12"/>
    <mergeCell ref="D14:E14"/>
    <mergeCell ref="D15:E15"/>
    <mergeCell ref="Y32:Z32"/>
    <mergeCell ref="AA32:AB32"/>
    <mergeCell ref="AC32:AD32"/>
    <mergeCell ref="X13:Y13"/>
    <mergeCell ref="AC31:AD31"/>
    <mergeCell ref="Y33:Z33"/>
    <mergeCell ref="AG37:AH37"/>
    <mergeCell ref="AG38:AH38"/>
    <mergeCell ref="AG39:AH39"/>
    <mergeCell ref="AG40:AH40"/>
    <mergeCell ref="D16:E16"/>
    <mergeCell ref="D17:E17"/>
    <mergeCell ref="D18:E18"/>
    <mergeCell ref="R29:V29"/>
    <mergeCell ref="T17:U17"/>
    <mergeCell ref="T18:U18"/>
    <mergeCell ref="V18:W18"/>
    <mergeCell ref="I21:K21"/>
    <mergeCell ref="I23:K23"/>
    <mergeCell ref="I24:K24"/>
    <mergeCell ref="AI44:AK44"/>
    <mergeCell ref="AI36:AK36"/>
    <mergeCell ref="AI37:AK37"/>
    <mergeCell ref="AI38:AK38"/>
    <mergeCell ref="AI39:AK39"/>
    <mergeCell ref="U47:V47"/>
    <mergeCell ref="Y47:Z47"/>
    <mergeCell ref="AA47:AB47"/>
    <mergeCell ref="AC47:AD47"/>
    <mergeCell ref="AE47:AF47"/>
    <mergeCell ref="AG47:AH47"/>
    <mergeCell ref="AI47:AK47"/>
    <mergeCell ref="AL47:AM47"/>
    <mergeCell ref="AN47:AO47"/>
    <mergeCell ref="U48:V48"/>
    <mergeCell ref="Y48:Z48"/>
    <mergeCell ref="AA48:AB48"/>
    <mergeCell ref="AC48:AD48"/>
    <mergeCell ref="AE48:AF48"/>
    <mergeCell ref="AG48:AH48"/>
    <mergeCell ref="AI48:AK48"/>
    <mergeCell ref="AL48:AM48"/>
    <mergeCell ref="AN48:AO48"/>
    <mergeCell ref="U49:V49"/>
    <mergeCell ref="Y49:Z49"/>
    <mergeCell ref="AA49:AB49"/>
    <mergeCell ref="AC49:AD49"/>
    <mergeCell ref="AE49:AF49"/>
    <mergeCell ref="AG49:AH49"/>
    <mergeCell ref="AI49:AK49"/>
    <mergeCell ref="AL49:AM49"/>
    <mergeCell ref="AN49:AO49"/>
    <mergeCell ref="U50:V50"/>
    <mergeCell ref="Y50:Z50"/>
    <mergeCell ref="AA50:AB50"/>
    <mergeCell ref="AC50:AD50"/>
    <mergeCell ref="AE50:AF50"/>
    <mergeCell ref="AG50:AH50"/>
    <mergeCell ref="AI50:AK50"/>
    <mergeCell ref="AL50:AM50"/>
    <mergeCell ref="AN50:AO50"/>
    <mergeCell ref="U51:V51"/>
    <mergeCell ref="Y51:Z51"/>
    <mergeCell ref="AA51:AB51"/>
    <mergeCell ref="AC51:AD51"/>
    <mergeCell ref="AE51:AF51"/>
    <mergeCell ref="AG51:AH51"/>
    <mergeCell ref="AI51:AK51"/>
    <mergeCell ref="AL51:AM51"/>
    <mergeCell ref="AN51:AO51"/>
    <mergeCell ref="U52:V52"/>
    <mergeCell ref="Y52:Z52"/>
    <mergeCell ref="AA52:AB52"/>
    <mergeCell ref="AC52:AD52"/>
    <mergeCell ref="AE52:AF52"/>
    <mergeCell ref="AG52:AH52"/>
    <mergeCell ref="AI52:AK52"/>
    <mergeCell ref="AL52:AM52"/>
    <mergeCell ref="AN52:AO52"/>
    <mergeCell ref="U53:V53"/>
    <mergeCell ref="Y53:Z53"/>
    <mergeCell ref="AA53:AB53"/>
    <mergeCell ref="AC53:AD53"/>
    <mergeCell ref="AE53:AF53"/>
    <mergeCell ref="AG53:AH53"/>
    <mergeCell ref="AI53:AK53"/>
    <mergeCell ref="AL53:AM53"/>
    <mergeCell ref="AN53:AO53"/>
    <mergeCell ref="U54:V54"/>
    <mergeCell ref="Y54:Z54"/>
    <mergeCell ref="AA54:AB54"/>
    <mergeCell ref="AC54:AD54"/>
    <mergeCell ref="AE54:AF54"/>
    <mergeCell ref="AG54:AH54"/>
    <mergeCell ref="AI54:AK54"/>
    <mergeCell ref="AL54:AM54"/>
    <mergeCell ref="AN54:AO54"/>
    <mergeCell ref="AN55:AO55"/>
    <mergeCell ref="D13:E13"/>
    <mergeCell ref="AE55:AF55"/>
    <mergeCell ref="AG55:AH55"/>
    <mergeCell ref="AI55:AK55"/>
    <mergeCell ref="AL55:AM55"/>
    <mergeCell ref="U55:V55"/>
    <mergeCell ref="Y55:Z55"/>
    <mergeCell ref="AA55:AB55"/>
    <mergeCell ref="AC55:AD55"/>
  </mergeCells>
  <conditionalFormatting sqref="B13:Q18 B22:F27 B31:V55 N5:N6">
    <cfRule type="expression" priority="1" dxfId="0" stopIfTrue="1">
      <formula>AND(NOT(ISBLANK($A5)),ISBLANK(B5),$O$1)</formula>
    </cfRule>
  </conditionalFormatting>
  <conditionalFormatting sqref="D30:F30">
    <cfRule type="expression" priority="2" dxfId="1" stopIfTrue="1">
      <formula>SUM(D$31:D$55)&gt;SUM($C$31:$C$55)</formula>
    </cfRule>
  </conditionalFormatting>
  <conditionalFormatting sqref="G12">
    <cfRule type="expression" priority="3" dxfId="1" stopIfTrue="1">
      <formula>+IF(SUM($G$13:$G$18)&gt;SUM($F$13:$F$18),TRUE())</formula>
    </cfRule>
  </conditionalFormatting>
  <conditionalFormatting sqref="H12">
    <cfRule type="expression" priority="4" dxfId="1" stopIfTrue="1">
      <formula>+IF(SUM($H$13:$H$18)&lt;SUM($I$13:$K$18)+SUM($M$13:$M$18)+SUM($Q$13:$Q$18),TRUE())</formula>
    </cfRule>
  </conditionalFormatting>
  <conditionalFormatting sqref="D12:E12">
    <cfRule type="expression" priority="5" dxfId="2" stopIfTrue="1">
      <formula>+IF(OR(SUM($D$13:$E$18)&lt;&gt;7,SUM($D$13:$E$18)&lt;&gt;INT(SUM($D$13:$E$18))),TRUE())</formula>
    </cfRule>
  </conditionalFormatting>
  <conditionalFormatting sqref="E21:F21">
    <cfRule type="expression" priority="6" dxfId="1" stopIfTrue="1">
      <formula>+IF(SUM($E$22:$E$27)&lt;&gt;SUM($D$13:$D$18),TRUE())</formula>
    </cfRule>
  </conditionalFormatting>
  <conditionalFormatting sqref="B8:N8">
    <cfRule type="expression" priority="7" dxfId="0" stopIfTrue="1">
      <formula>AND(ISBLANK(B8),$O$1)</formula>
    </cfRule>
  </conditionalFormatting>
  <conditionalFormatting sqref="N30">
    <cfRule type="expression" priority="8" dxfId="1" stopIfTrue="1">
      <formula>SUM($N$31:$N$55)&gt;SUM($B$31:$B$55)+SUM($I$31:$J$55)+SUM($L$31:$L$55)-SUM($G$31:$G$55)</formula>
    </cfRule>
    <cfRule type="expression" priority="9" dxfId="1" stopIfTrue="1">
      <formula>AND(SUM($N$31:$N$55)/3&lt;&gt;INT(SUM($N$31:$N$55)/3),SUM($B$13:$B$18)=1)</formula>
    </cfRule>
    <cfRule type="expression" priority="10" dxfId="2" stopIfTrue="1">
      <formula>SUM($N$31:$N$55)&lt;&gt;21</formula>
    </cfRule>
  </conditionalFormatting>
  <conditionalFormatting sqref="C30">
    <cfRule type="expression" priority="11" dxfId="1" stopIfTrue="1">
      <formula>+IF(OR(SUM($C$31:$C$55)&gt;SUM($B$31:$B$55),SUM($C$31:$C$55)&lt;SUM($D$31:$F$55)),TRUE())</formula>
    </cfRule>
  </conditionalFormatting>
  <conditionalFormatting sqref="G30">
    <cfRule type="expression" priority="12" dxfId="1" stopIfTrue="1">
      <formula>+IF(SUM($G$31:$G$55)&gt;SUM($B$31:$B$55)+SUM($I$31:$J$55)+SUM($L$31:$L$55),TRUE())</formula>
    </cfRule>
    <cfRule type="expression" priority="13" dxfId="1" stopIfTrue="1">
      <formula>+IF(SUM($G$31:$G$55)&lt;&gt;$O$6,TRUE())</formula>
    </cfRule>
  </conditionalFormatting>
  <conditionalFormatting sqref="H30">
    <cfRule type="expression" priority="14" dxfId="1" stopIfTrue="1">
      <formula>+SUM($H$31:$H$55)&gt;SUM($G$31:$G$55)</formula>
    </cfRule>
  </conditionalFormatting>
  <conditionalFormatting sqref="J30">
    <cfRule type="expression" priority="15" dxfId="1" stopIfTrue="1">
      <formula>SUM($K$31:$K$55)&gt;SUM($B$31:$B$55)-SUM($C$31:$C$55)</formula>
    </cfRule>
  </conditionalFormatting>
  <conditionalFormatting sqref="L30">
    <cfRule type="expression" priority="16" dxfId="1" stopIfTrue="1">
      <formula>SUM($L$31:$L$55)&gt;SUM($B$31:$B$55)-SUM($C$31:$C$55)-SUM($K$31:$K$55)</formula>
    </cfRule>
  </conditionalFormatting>
  <conditionalFormatting sqref="M30">
    <cfRule type="expression" priority="17" dxfId="1" stopIfTrue="1">
      <formula>SUM($M$31:$M$55)&gt;SUM($B$31:$B$55)-SUM($C$31:$C$55)-SUM($K$31:$K$55)-SUM($L$31:$L$55)</formula>
    </cfRule>
  </conditionalFormatting>
  <conditionalFormatting sqref="Q30">
    <cfRule type="expression" priority="18" dxfId="1" stopIfTrue="1">
      <formula>SUM($Q$31:$Q$55)&gt;SUM($B$31:$B$55)+SUM($I$31:$J$55)+SUM($L$31:$L$55)</formula>
    </cfRule>
  </conditionalFormatting>
  <conditionalFormatting sqref="U30:V30">
    <cfRule type="expression" priority="19" dxfId="1" stopIfTrue="1">
      <formula>+IF(SUM($U$31:$V$55)&lt;&gt;9*SUM($D$13:$E$18),TRUE())</formula>
    </cfRule>
  </conditionalFormatting>
  <dataValidations count="2">
    <dataValidation type="list" allowBlank="1" showInputMessage="1" showErrorMessage="1" errorTitle="POZOR!" error="Je možno vybrat pouze jména ze soupisky. Pokud požadované jméno není na soupisce, musí se dopsat na příslušném listu Tohoto souboru." sqref="A31:A55 A22:A27 A14:A18">
      <formula1>soupiska</formula1>
    </dataValidation>
    <dataValidation type="list" allowBlank="1" showInputMessage="1" showErrorMessage="1" errorTitle="POZOR!" error="Je možno vybrat pouze jména ze soupisky. Pokud požadované jméno není na soupisce, musí se dopsat na příslušném listu tohoto souboru." sqref="A13">
      <formula1>soupiska</formula1>
    </dataValidation>
  </dataValidations>
  <printOptions/>
  <pageMargins left="0.46" right="0.41" top="0.61" bottom="0.63" header="0.26" footer="0.43"/>
  <pageSetup fitToHeight="1" fitToWidth="1" horizontalDpi="600" verticalDpi="600" orientation="landscape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H58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9.625" style="117" bestFit="1" customWidth="1"/>
    <col min="2" max="2" width="10.125" style="142" bestFit="1" customWidth="1"/>
    <col min="3" max="3" width="11.75390625" style="89" bestFit="1" customWidth="1"/>
    <col min="4" max="4" width="14.375" style="89" bestFit="1" customWidth="1"/>
    <col min="5" max="5" width="10.25390625" style="144" bestFit="1" customWidth="1"/>
    <col min="6" max="6" width="9.00390625" style="89" bestFit="1" customWidth="1"/>
    <col min="7" max="8" width="14.00390625" style="89" bestFit="1" customWidth="1"/>
    <col min="9" max="16384" width="9.125" style="89" customWidth="1"/>
  </cols>
  <sheetData>
    <row r="1" spans="1:8" ht="12.75">
      <c r="A1" s="85" t="s">
        <v>58</v>
      </c>
      <c r="B1" s="86" t="s">
        <v>59</v>
      </c>
      <c r="C1" s="86" t="s">
        <v>60</v>
      </c>
      <c r="D1" s="86" t="s">
        <v>61</v>
      </c>
      <c r="E1" s="87" t="s">
        <v>62</v>
      </c>
      <c r="F1" s="86" t="s">
        <v>63</v>
      </c>
      <c r="G1" s="88" t="s">
        <v>64</v>
      </c>
      <c r="H1" s="88" t="s">
        <v>65</v>
      </c>
    </row>
    <row r="2" spans="1:8" ht="12.75">
      <c r="A2" s="90" t="s">
        <v>66</v>
      </c>
      <c r="B2" s="91">
        <v>1</v>
      </c>
      <c r="C2" s="92">
        <v>39200</v>
      </c>
      <c r="D2" s="93" t="s">
        <v>68</v>
      </c>
      <c r="E2" s="94">
        <v>1001</v>
      </c>
      <c r="F2" s="95">
        <v>0.625</v>
      </c>
      <c r="G2" s="93" t="s">
        <v>68</v>
      </c>
      <c r="H2" s="93" t="s">
        <v>79</v>
      </c>
    </row>
    <row r="3" spans="1:8" ht="12.75">
      <c r="A3" s="90" t="s">
        <v>66</v>
      </c>
      <c r="B3" s="91">
        <v>1</v>
      </c>
      <c r="C3" s="92">
        <v>39200</v>
      </c>
      <c r="D3" s="93" t="s">
        <v>68</v>
      </c>
      <c r="E3" s="94">
        <v>1002</v>
      </c>
      <c r="F3" s="95">
        <v>0.7083333333333334</v>
      </c>
      <c r="G3" s="93" t="s">
        <v>79</v>
      </c>
      <c r="H3" s="93" t="s">
        <v>68</v>
      </c>
    </row>
    <row r="4" spans="1:8" ht="12.75">
      <c r="A4" s="90" t="s">
        <v>66</v>
      </c>
      <c r="B4" s="91">
        <v>1</v>
      </c>
      <c r="C4" s="92">
        <v>39200</v>
      </c>
      <c r="D4" s="93" t="s">
        <v>70</v>
      </c>
      <c r="E4" s="94">
        <v>1003</v>
      </c>
      <c r="F4" s="95">
        <v>0.4166666666666667</v>
      </c>
      <c r="G4" s="93" t="s">
        <v>70</v>
      </c>
      <c r="H4" s="93" t="s">
        <v>137</v>
      </c>
    </row>
    <row r="5" spans="1:8" ht="12.75">
      <c r="A5" s="90" t="s">
        <v>66</v>
      </c>
      <c r="B5" s="91">
        <v>1</v>
      </c>
      <c r="C5" s="92">
        <v>39200</v>
      </c>
      <c r="D5" s="93" t="s">
        <v>70</v>
      </c>
      <c r="E5" s="94">
        <v>1004</v>
      </c>
      <c r="F5" s="95">
        <v>0.5</v>
      </c>
      <c r="G5" s="93" t="s">
        <v>137</v>
      </c>
      <c r="H5" s="93" t="s">
        <v>70</v>
      </c>
    </row>
    <row r="6" spans="1:8" ht="12.75">
      <c r="A6" s="90" t="s">
        <v>66</v>
      </c>
      <c r="B6" s="91">
        <v>1</v>
      </c>
      <c r="C6" s="92">
        <v>39200</v>
      </c>
      <c r="D6" s="93" t="s">
        <v>239</v>
      </c>
      <c r="E6" s="94">
        <v>1005</v>
      </c>
      <c r="F6" s="95">
        <v>0.5416666666666666</v>
      </c>
      <c r="G6" s="93" t="s">
        <v>135</v>
      </c>
      <c r="H6" s="93" t="s">
        <v>134</v>
      </c>
    </row>
    <row r="7" spans="1:8" ht="12.75">
      <c r="A7" s="90" t="s">
        <v>66</v>
      </c>
      <c r="B7" s="91">
        <v>1</v>
      </c>
      <c r="C7" s="92">
        <v>39200</v>
      </c>
      <c r="D7" s="93" t="s">
        <v>239</v>
      </c>
      <c r="E7" s="94">
        <v>1006</v>
      </c>
      <c r="F7" s="95">
        <v>0.625</v>
      </c>
      <c r="G7" s="93" t="s">
        <v>134</v>
      </c>
      <c r="H7" s="93" t="s">
        <v>135</v>
      </c>
    </row>
    <row r="8" spans="1:8" ht="12.75">
      <c r="A8" s="90" t="s">
        <v>66</v>
      </c>
      <c r="B8" s="91">
        <v>1</v>
      </c>
      <c r="C8" s="92">
        <v>39200</v>
      </c>
      <c r="D8" s="93" t="s">
        <v>282</v>
      </c>
      <c r="E8" s="94">
        <v>1007</v>
      </c>
      <c r="F8" s="95">
        <v>0.625</v>
      </c>
      <c r="G8" s="93" t="s">
        <v>138</v>
      </c>
      <c r="H8" s="93" t="s">
        <v>75</v>
      </c>
    </row>
    <row r="9" spans="1:8" ht="12.75">
      <c r="A9" s="90" t="s">
        <v>66</v>
      </c>
      <c r="B9" s="91">
        <v>1</v>
      </c>
      <c r="C9" s="92">
        <v>39200</v>
      </c>
      <c r="D9" s="93" t="s">
        <v>282</v>
      </c>
      <c r="E9" s="94">
        <v>1008</v>
      </c>
      <c r="F9" s="95">
        <v>0.7083333333333334</v>
      </c>
      <c r="G9" s="93" t="s">
        <v>75</v>
      </c>
      <c r="H9" s="93" t="s">
        <v>138</v>
      </c>
    </row>
    <row r="10" spans="1:8" ht="12.75">
      <c r="A10" s="90" t="s">
        <v>66</v>
      </c>
      <c r="B10" s="96">
        <v>2</v>
      </c>
      <c r="C10" s="92">
        <v>39201</v>
      </c>
      <c r="D10" s="93" t="s">
        <v>239</v>
      </c>
      <c r="E10" s="94">
        <v>1009</v>
      </c>
      <c r="F10" s="95">
        <v>0.5416666666666666</v>
      </c>
      <c r="G10" s="93" t="s">
        <v>135</v>
      </c>
      <c r="H10" s="93" t="s">
        <v>70</v>
      </c>
    </row>
    <row r="11" spans="1:8" ht="12.75">
      <c r="A11" s="90" t="s">
        <v>66</v>
      </c>
      <c r="B11" s="96">
        <v>2</v>
      </c>
      <c r="C11" s="92">
        <v>39201</v>
      </c>
      <c r="D11" s="93" t="s">
        <v>239</v>
      </c>
      <c r="E11" s="94">
        <v>1010</v>
      </c>
      <c r="F11" s="95">
        <v>0.625</v>
      </c>
      <c r="G11" s="93" t="s">
        <v>70</v>
      </c>
      <c r="H11" s="93" t="s">
        <v>135</v>
      </c>
    </row>
    <row r="12" spans="1:8" ht="12.75">
      <c r="A12" s="90" t="s">
        <v>66</v>
      </c>
      <c r="B12" s="96">
        <v>2</v>
      </c>
      <c r="C12" s="92">
        <v>39201</v>
      </c>
      <c r="D12" s="93" t="s">
        <v>282</v>
      </c>
      <c r="E12" s="94">
        <v>1011</v>
      </c>
      <c r="F12" s="95">
        <v>0.4166666666666667</v>
      </c>
      <c r="G12" s="93" t="s">
        <v>137</v>
      </c>
      <c r="H12" s="93" t="s">
        <v>138</v>
      </c>
    </row>
    <row r="13" spans="1:8" ht="12.75">
      <c r="A13" s="90" t="s">
        <v>66</v>
      </c>
      <c r="B13" s="96">
        <v>2</v>
      </c>
      <c r="C13" s="92">
        <v>39201</v>
      </c>
      <c r="D13" s="93" t="s">
        <v>282</v>
      </c>
      <c r="E13" s="94">
        <v>1012</v>
      </c>
      <c r="F13" s="95">
        <v>0.5</v>
      </c>
      <c r="G13" s="93" t="s">
        <v>138</v>
      </c>
      <c r="H13" s="93" t="s">
        <v>137</v>
      </c>
    </row>
    <row r="14" spans="1:8" ht="12.75">
      <c r="A14" s="90" t="s">
        <v>66</v>
      </c>
      <c r="B14" s="96">
        <v>2</v>
      </c>
      <c r="C14" s="92">
        <v>39201</v>
      </c>
      <c r="D14" s="93" t="s">
        <v>68</v>
      </c>
      <c r="E14" s="94">
        <v>1013</v>
      </c>
      <c r="F14" s="95">
        <v>0.625</v>
      </c>
      <c r="G14" s="93" t="s">
        <v>68</v>
      </c>
      <c r="H14" s="93" t="s">
        <v>134</v>
      </c>
    </row>
    <row r="15" spans="1:8" ht="12.75">
      <c r="A15" s="90" t="s">
        <v>66</v>
      </c>
      <c r="B15" s="96">
        <v>2</v>
      </c>
      <c r="C15" s="92">
        <v>39201</v>
      </c>
      <c r="D15" s="93" t="s">
        <v>68</v>
      </c>
      <c r="E15" s="94">
        <v>1014</v>
      </c>
      <c r="F15" s="95">
        <v>0.7083333333333334</v>
      </c>
      <c r="G15" s="93" t="s">
        <v>134</v>
      </c>
      <c r="H15" s="93" t="s">
        <v>68</v>
      </c>
    </row>
    <row r="16" spans="1:8" ht="12.75">
      <c r="A16" s="90" t="s">
        <v>66</v>
      </c>
      <c r="B16" s="96">
        <v>2</v>
      </c>
      <c r="C16" s="92">
        <v>39201</v>
      </c>
      <c r="D16" s="93" t="s">
        <v>139</v>
      </c>
      <c r="E16" s="94">
        <v>1015</v>
      </c>
      <c r="F16" s="95">
        <v>0.5833333333333334</v>
      </c>
      <c r="G16" s="93" t="s">
        <v>79</v>
      </c>
      <c r="H16" s="93" t="s">
        <v>75</v>
      </c>
    </row>
    <row r="17" spans="1:8" ht="12.75">
      <c r="A17" s="90" t="s">
        <v>66</v>
      </c>
      <c r="B17" s="96">
        <v>2</v>
      </c>
      <c r="C17" s="92">
        <v>39201</v>
      </c>
      <c r="D17" s="93" t="s">
        <v>139</v>
      </c>
      <c r="E17" s="94">
        <v>1016</v>
      </c>
      <c r="F17" s="95">
        <v>0.6666666666666666</v>
      </c>
      <c r="G17" s="93" t="s">
        <v>75</v>
      </c>
      <c r="H17" s="93" t="s">
        <v>79</v>
      </c>
    </row>
    <row r="18" spans="1:8" ht="12.75">
      <c r="A18" s="90" t="s">
        <v>66</v>
      </c>
      <c r="B18" s="96">
        <v>3</v>
      </c>
      <c r="C18" s="92">
        <v>39203</v>
      </c>
      <c r="D18" s="93" t="s">
        <v>239</v>
      </c>
      <c r="E18" s="94">
        <v>1017</v>
      </c>
      <c r="F18" s="95">
        <v>0.5416666666666666</v>
      </c>
      <c r="G18" s="93" t="s">
        <v>135</v>
      </c>
      <c r="H18" s="93" t="s">
        <v>68</v>
      </c>
    </row>
    <row r="19" spans="1:8" ht="12.75">
      <c r="A19" s="90" t="s">
        <v>66</v>
      </c>
      <c r="B19" s="96">
        <v>3</v>
      </c>
      <c r="C19" s="92">
        <v>39203</v>
      </c>
      <c r="D19" s="93" t="s">
        <v>239</v>
      </c>
      <c r="E19" s="94">
        <v>1018</v>
      </c>
      <c r="F19" s="95">
        <v>0.625</v>
      </c>
      <c r="G19" s="93" t="s">
        <v>68</v>
      </c>
      <c r="H19" s="93" t="s">
        <v>135</v>
      </c>
    </row>
    <row r="20" spans="1:8" ht="12.75">
      <c r="A20" s="90" t="s">
        <v>66</v>
      </c>
      <c r="B20" s="96">
        <v>3</v>
      </c>
      <c r="C20" s="92">
        <v>39203</v>
      </c>
      <c r="D20" s="93" t="s">
        <v>240</v>
      </c>
      <c r="E20" s="94">
        <v>1019</v>
      </c>
      <c r="F20" s="95">
        <v>0.4166666666666667</v>
      </c>
      <c r="G20" s="93" t="s">
        <v>75</v>
      </c>
      <c r="H20" s="93" t="s">
        <v>137</v>
      </c>
    </row>
    <row r="21" spans="1:8" ht="12.75">
      <c r="A21" s="90" t="s">
        <v>66</v>
      </c>
      <c r="B21" s="96">
        <v>3</v>
      </c>
      <c r="C21" s="92">
        <v>39203</v>
      </c>
      <c r="D21" s="93" t="s">
        <v>240</v>
      </c>
      <c r="E21" s="94">
        <v>1020</v>
      </c>
      <c r="F21" s="95">
        <v>0.5</v>
      </c>
      <c r="G21" s="93" t="s">
        <v>137</v>
      </c>
      <c r="H21" s="93" t="s">
        <v>75</v>
      </c>
    </row>
    <row r="22" spans="1:8" ht="12.75">
      <c r="A22" s="90" t="s">
        <v>66</v>
      </c>
      <c r="B22" s="96">
        <v>3</v>
      </c>
      <c r="C22" s="92">
        <v>39203</v>
      </c>
      <c r="D22" s="93" t="s">
        <v>70</v>
      </c>
      <c r="E22" s="94">
        <v>1021</v>
      </c>
      <c r="F22" s="95">
        <v>0.625</v>
      </c>
      <c r="G22" s="93" t="s">
        <v>70</v>
      </c>
      <c r="H22" s="93" t="s">
        <v>134</v>
      </c>
    </row>
    <row r="23" spans="1:8" ht="12.75">
      <c r="A23" s="90" t="s">
        <v>66</v>
      </c>
      <c r="B23" s="96">
        <v>3</v>
      </c>
      <c r="C23" s="92">
        <v>39203</v>
      </c>
      <c r="D23" s="93" t="s">
        <v>70</v>
      </c>
      <c r="E23" s="94">
        <v>1022</v>
      </c>
      <c r="F23" s="95">
        <v>0.7083333333333334</v>
      </c>
      <c r="G23" s="93" t="s">
        <v>134</v>
      </c>
      <c r="H23" s="93" t="s">
        <v>70</v>
      </c>
    </row>
    <row r="24" spans="1:8" ht="12.75">
      <c r="A24" s="90" t="s">
        <v>66</v>
      </c>
      <c r="B24" s="96">
        <v>3</v>
      </c>
      <c r="C24" s="92">
        <v>39203</v>
      </c>
      <c r="D24" s="93" t="s">
        <v>282</v>
      </c>
      <c r="E24" s="94">
        <v>1023</v>
      </c>
      <c r="F24" s="95">
        <v>0.4583333333333333</v>
      </c>
      <c r="G24" s="93" t="s">
        <v>138</v>
      </c>
      <c r="H24" s="93" t="s">
        <v>79</v>
      </c>
    </row>
    <row r="25" spans="1:8" ht="12.75">
      <c r="A25" s="90" t="s">
        <v>66</v>
      </c>
      <c r="B25" s="96">
        <v>3</v>
      </c>
      <c r="C25" s="92">
        <v>39203</v>
      </c>
      <c r="D25" s="93" t="s">
        <v>282</v>
      </c>
      <c r="E25" s="94">
        <v>1024</v>
      </c>
      <c r="F25" s="95">
        <v>0.5416666666666666</v>
      </c>
      <c r="G25" s="93" t="s">
        <v>79</v>
      </c>
      <c r="H25" s="93" t="s">
        <v>138</v>
      </c>
    </row>
    <row r="26" spans="1:8" ht="12.75">
      <c r="A26" s="90" t="s">
        <v>66</v>
      </c>
      <c r="B26" s="96">
        <v>4</v>
      </c>
      <c r="C26" s="92">
        <v>39214</v>
      </c>
      <c r="D26" s="93" t="s">
        <v>282</v>
      </c>
      <c r="E26" s="94">
        <v>1025</v>
      </c>
      <c r="F26" s="95">
        <v>0.4166666666666667</v>
      </c>
      <c r="G26" s="93" t="s">
        <v>134</v>
      </c>
      <c r="H26" s="93" t="s">
        <v>138</v>
      </c>
    </row>
    <row r="27" spans="1:8" ht="12.75">
      <c r="A27" s="90" t="s">
        <v>66</v>
      </c>
      <c r="B27" s="96">
        <v>4</v>
      </c>
      <c r="C27" s="92">
        <v>39214</v>
      </c>
      <c r="D27" s="93" t="s">
        <v>282</v>
      </c>
      <c r="E27" s="94">
        <v>1026</v>
      </c>
      <c r="F27" s="95">
        <v>0.5</v>
      </c>
      <c r="G27" s="93" t="s">
        <v>138</v>
      </c>
      <c r="H27" s="93" t="s">
        <v>134</v>
      </c>
    </row>
    <row r="28" spans="1:8" ht="12.75">
      <c r="A28" s="90" t="s">
        <v>66</v>
      </c>
      <c r="B28" s="96">
        <v>4</v>
      </c>
      <c r="C28" s="92">
        <v>39214</v>
      </c>
      <c r="D28" s="93" t="s">
        <v>139</v>
      </c>
      <c r="E28" s="94">
        <v>1027</v>
      </c>
      <c r="F28" s="95">
        <v>0.4166666666666667</v>
      </c>
      <c r="G28" s="93" t="s">
        <v>79</v>
      </c>
      <c r="H28" s="93" t="s">
        <v>70</v>
      </c>
    </row>
    <row r="29" spans="1:8" ht="12.75">
      <c r="A29" s="90" t="s">
        <v>66</v>
      </c>
      <c r="B29" s="96">
        <v>4</v>
      </c>
      <c r="C29" s="92">
        <v>39214</v>
      </c>
      <c r="D29" s="93" t="s">
        <v>139</v>
      </c>
      <c r="E29" s="94">
        <v>1028</v>
      </c>
      <c r="F29" s="95">
        <v>0.5</v>
      </c>
      <c r="G29" s="93" t="s">
        <v>70</v>
      </c>
      <c r="H29" s="93" t="s">
        <v>79</v>
      </c>
    </row>
    <row r="30" spans="1:8" ht="12.75">
      <c r="A30" s="90" t="s">
        <v>66</v>
      </c>
      <c r="B30" s="96">
        <v>4</v>
      </c>
      <c r="C30" s="92">
        <v>39214</v>
      </c>
      <c r="D30" s="93" t="s">
        <v>240</v>
      </c>
      <c r="E30" s="94">
        <v>1029</v>
      </c>
      <c r="F30" s="95">
        <v>0.5416666666666666</v>
      </c>
      <c r="G30" s="93" t="s">
        <v>75</v>
      </c>
      <c r="H30" s="93" t="s">
        <v>135</v>
      </c>
    </row>
    <row r="31" spans="1:8" ht="12.75">
      <c r="A31" s="90" t="s">
        <v>66</v>
      </c>
      <c r="B31" s="96">
        <v>4</v>
      </c>
      <c r="C31" s="92">
        <v>39214</v>
      </c>
      <c r="D31" s="93" t="s">
        <v>240</v>
      </c>
      <c r="E31" s="94">
        <v>1030</v>
      </c>
      <c r="F31" s="95">
        <v>0.625</v>
      </c>
      <c r="G31" s="93" t="s">
        <v>135</v>
      </c>
      <c r="H31" s="93" t="s">
        <v>75</v>
      </c>
    </row>
    <row r="32" spans="1:8" ht="12.75">
      <c r="A32" s="90" t="s">
        <v>66</v>
      </c>
      <c r="B32" s="96">
        <v>4</v>
      </c>
      <c r="C32" s="92">
        <v>39214</v>
      </c>
      <c r="D32" s="93" t="s">
        <v>68</v>
      </c>
      <c r="E32" s="94">
        <v>1031</v>
      </c>
      <c r="F32" s="95">
        <v>0.7083333333333334</v>
      </c>
      <c r="G32" s="93" t="s">
        <v>137</v>
      </c>
      <c r="H32" s="93" t="s">
        <v>68</v>
      </c>
    </row>
    <row r="33" spans="1:8" ht="12.75">
      <c r="A33" s="90" t="s">
        <v>66</v>
      </c>
      <c r="B33" s="96">
        <v>4</v>
      </c>
      <c r="C33" s="92">
        <v>39214</v>
      </c>
      <c r="D33" s="93" t="s">
        <v>68</v>
      </c>
      <c r="E33" s="94">
        <v>1032</v>
      </c>
      <c r="F33" s="95">
        <v>0.7916666666666666</v>
      </c>
      <c r="G33" s="93" t="s">
        <v>68</v>
      </c>
      <c r="H33" s="93" t="s">
        <v>137</v>
      </c>
    </row>
    <row r="34" spans="1:8" ht="12.75">
      <c r="A34" s="90" t="s">
        <v>66</v>
      </c>
      <c r="B34" s="96">
        <v>5</v>
      </c>
      <c r="C34" s="92">
        <v>39215</v>
      </c>
      <c r="D34" s="93" t="s">
        <v>282</v>
      </c>
      <c r="E34" s="94">
        <v>1033</v>
      </c>
      <c r="F34" s="95">
        <v>0.625</v>
      </c>
      <c r="G34" s="93" t="s">
        <v>134</v>
      </c>
      <c r="H34" s="93" t="s">
        <v>137</v>
      </c>
    </row>
    <row r="35" spans="1:8" ht="12.75">
      <c r="A35" s="90" t="s">
        <v>66</v>
      </c>
      <c r="B35" s="96">
        <v>5</v>
      </c>
      <c r="C35" s="92">
        <v>39215</v>
      </c>
      <c r="D35" s="93" t="s">
        <v>282</v>
      </c>
      <c r="E35" s="94">
        <v>1034</v>
      </c>
      <c r="F35" s="95">
        <v>0.7083333333333334</v>
      </c>
      <c r="G35" s="93" t="s">
        <v>137</v>
      </c>
      <c r="H35" s="93" t="s">
        <v>134</v>
      </c>
    </row>
    <row r="36" spans="1:8" ht="12.75">
      <c r="A36" s="90" t="s">
        <v>66</v>
      </c>
      <c r="B36" s="96">
        <v>5</v>
      </c>
      <c r="C36" s="92">
        <v>39215</v>
      </c>
      <c r="D36" s="93" t="s">
        <v>70</v>
      </c>
      <c r="E36" s="94">
        <v>1035</v>
      </c>
      <c r="F36" s="95">
        <v>0.4166666666666667</v>
      </c>
      <c r="G36" s="93" t="s">
        <v>70</v>
      </c>
      <c r="H36" s="93" t="s">
        <v>138</v>
      </c>
    </row>
    <row r="37" spans="1:8" ht="12.75">
      <c r="A37" s="90" t="s">
        <v>66</v>
      </c>
      <c r="B37" s="96">
        <v>5</v>
      </c>
      <c r="C37" s="92">
        <v>39215</v>
      </c>
      <c r="D37" s="93" t="s">
        <v>70</v>
      </c>
      <c r="E37" s="94">
        <v>1036</v>
      </c>
      <c r="F37" s="95">
        <v>0.5</v>
      </c>
      <c r="G37" s="93" t="s">
        <v>138</v>
      </c>
      <c r="H37" s="93" t="s">
        <v>70</v>
      </c>
    </row>
    <row r="38" spans="1:8" ht="12.75">
      <c r="A38" s="90" t="s">
        <v>66</v>
      </c>
      <c r="B38" s="96">
        <v>5</v>
      </c>
      <c r="C38" s="92">
        <v>39215</v>
      </c>
      <c r="D38" s="93" t="s">
        <v>68</v>
      </c>
      <c r="E38" s="94">
        <v>1037</v>
      </c>
      <c r="F38" s="95">
        <v>0.6666666666666666</v>
      </c>
      <c r="G38" s="93" t="s">
        <v>68</v>
      </c>
      <c r="H38" s="93" t="s">
        <v>75</v>
      </c>
    </row>
    <row r="39" spans="1:8" ht="12.75">
      <c r="A39" s="90" t="s">
        <v>66</v>
      </c>
      <c r="B39" s="96">
        <v>5</v>
      </c>
      <c r="C39" s="92">
        <v>39215</v>
      </c>
      <c r="D39" s="93" t="s">
        <v>68</v>
      </c>
      <c r="E39" s="94">
        <v>1038</v>
      </c>
      <c r="F39" s="95">
        <v>0.75</v>
      </c>
      <c r="G39" s="93" t="s">
        <v>75</v>
      </c>
      <c r="H39" s="93" t="s">
        <v>68</v>
      </c>
    </row>
    <row r="40" spans="1:8" ht="12.75">
      <c r="A40" s="90" t="s">
        <v>66</v>
      </c>
      <c r="B40" s="96">
        <v>5</v>
      </c>
      <c r="C40" s="92">
        <v>39215</v>
      </c>
      <c r="D40" s="93" t="s">
        <v>139</v>
      </c>
      <c r="E40" s="94">
        <v>1039</v>
      </c>
      <c r="F40" s="95">
        <v>0.5416666666666666</v>
      </c>
      <c r="G40" s="93" t="s">
        <v>79</v>
      </c>
      <c r="H40" s="93" t="s">
        <v>135</v>
      </c>
    </row>
    <row r="41" spans="1:8" ht="12.75">
      <c r="A41" s="90" t="s">
        <v>66</v>
      </c>
      <c r="B41" s="96">
        <v>5</v>
      </c>
      <c r="C41" s="92">
        <v>39215</v>
      </c>
      <c r="D41" s="93" t="s">
        <v>139</v>
      </c>
      <c r="E41" s="94">
        <v>1040</v>
      </c>
      <c r="F41" s="95">
        <v>0.625</v>
      </c>
      <c r="G41" s="93" t="s">
        <v>135</v>
      </c>
      <c r="H41" s="93" t="s">
        <v>79</v>
      </c>
    </row>
    <row r="42" spans="1:8" ht="12.75">
      <c r="A42" s="90" t="s">
        <v>66</v>
      </c>
      <c r="B42" s="96">
        <v>6</v>
      </c>
      <c r="C42" s="92">
        <v>39264</v>
      </c>
      <c r="D42" s="93" t="s">
        <v>239</v>
      </c>
      <c r="E42" s="94">
        <v>1041</v>
      </c>
      <c r="F42" s="95">
        <v>0.5416666666666666</v>
      </c>
      <c r="G42" s="93" t="s">
        <v>135</v>
      </c>
      <c r="H42" s="93" t="s">
        <v>138</v>
      </c>
    </row>
    <row r="43" spans="1:8" ht="12.75">
      <c r="A43" s="90" t="s">
        <v>66</v>
      </c>
      <c r="B43" s="96">
        <v>6</v>
      </c>
      <c r="C43" s="92">
        <v>39264</v>
      </c>
      <c r="D43" s="93" t="s">
        <v>239</v>
      </c>
      <c r="E43" s="94">
        <v>1042</v>
      </c>
      <c r="F43" s="95">
        <v>0.625</v>
      </c>
      <c r="G43" s="93" t="s">
        <v>138</v>
      </c>
      <c r="H43" s="93" t="s">
        <v>135</v>
      </c>
    </row>
    <row r="44" spans="1:8" ht="12.75">
      <c r="A44" s="90" t="s">
        <v>66</v>
      </c>
      <c r="B44" s="96">
        <v>6</v>
      </c>
      <c r="C44" s="92">
        <v>39264</v>
      </c>
      <c r="D44" s="93" t="s">
        <v>70</v>
      </c>
      <c r="E44" s="94">
        <v>1043</v>
      </c>
      <c r="F44" s="95">
        <v>0.625</v>
      </c>
      <c r="G44" s="93" t="s">
        <v>70</v>
      </c>
      <c r="H44" s="93" t="s">
        <v>68</v>
      </c>
    </row>
    <row r="45" spans="1:8" ht="12.75">
      <c r="A45" s="90" t="s">
        <v>66</v>
      </c>
      <c r="B45" s="96">
        <v>6</v>
      </c>
      <c r="C45" s="92">
        <v>39264</v>
      </c>
      <c r="D45" s="93" t="s">
        <v>70</v>
      </c>
      <c r="E45" s="94">
        <v>1044</v>
      </c>
      <c r="F45" s="95">
        <v>0.7083333333333334</v>
      </c>
      <c r="G45" s="93" t="s">
        <v>68</v>
      </c>
      <c r="H45" s="93" t="s">
        <v>70</v>
      </c>
    </row>
    <row r="46" spans="1:8" ht="12.75">
      <c r="A46" s="90" t="s">
        <v>66</v>
      </c>
      <c r="B46" s="96">
        <v>6</v>
      </c>
      <c r="C46" s="92">
        <v>39264</v>
      </c>
      <c r="D46" s="93" t="s">
        <v>139</v>
      </c>
      <c r="E46" s="94">
        <v>1045</v>
      </c>
      <c r="F46" s="95">
        <v>0.5833333333333334</v>
      </c>
      <c r="G46" s="93" t="s">
        <v>79</v>
      </c>
      <c r="H46" s="93" t="s">
        <v>137</v>
      </c>
    </row>
    <row r="47" spans="1:8" ht="12.75">
      <c r="A47" s="90" t="s">
        <v>66</v>
      </c>
      <c r="B47" s="96">
        <v>6</v>
      </c>
      <c r="C47" s="92">
        <v>39264</v>
      </c>
      <c r="D47" s="93" t="s">
        <v>139</v>
      </c>
      <c r="E47" s="94">
        <v>1046</v>
      </c>
      <c r="F47" s="95">
        <v>0.6666666666666666</v>
      </c>
      <c r="G47" s="93" t="s">
        <v>137</v>
      </c>
      <c r="H47" s="93" t="s">
        <v>79</v>
      </c>
    </row>
    <row r="48" spans="1:8" ht="12.75">
      <c r="A48" s="90" t="s">
        <v>66</v>
      </c>
      <c r="B48" s="96">
        <v>6</v>
      </c>
      <c r="C48" s="92">
        <v>39264</v>
      </c>
      <c r="D48" s="93" t="s">
        <v>282</v>
      </c>
      <c r="E48" s="94">
        <v>1047</v>
      </c>
      <c r="F48" s="95">
        <v>0.4166666666666667</v>
      </c>
      <c r="G48" s="93" t="s">
        <v>134</v>
      </c>
      <c r="H48" s="93" t="s">
        <v>75</v>
      </c>
    </row>
    <row r="49" spans="1:8" ht="12.75">
      <c r="A49" s="90" t="s">
        <v>66</v>
      </c>
      <c r="B49" s="96">
        <v>6</v>
      </c>
      <c r="C49" s="92">
        <v>39264</v>
      </c>
      <c r="D49" s="93" t="s">
        <v>282</v>
      </c>
      <c r="E49" s="94">
        <v>1048</v>
      </c>
      <c r="F49" s="95">
        <v>0.5</v>
      </c>
      <c r="G49" s="93" t="s">
        <v>75</v>
      </c>
      <c r="H49" s="93" t="s">
        <v>134</v>
      </c>
    </row>
    <row r="50" spans="1:8" ht="12.75">
      <c r="A50" s="90" t="s">
        <v>66</v>
      </c>
      <c r="B50" s="96">
        <v>7</v>
      </c>
      <c r="C50" s="92">
        <v>39320</v>
      </c>
      <c r="D50" s="93" t="s">
        <v>282</v>
      </c>
      <c r="E50" s="94">
        <v>1049</v>
      </c>
      <c r="F50" s="95">
        <v>0.5833333333333334</v>
      </c>
      <c r="G50" s="93" t="s">
        <v>137</v>
      </c>
      <c r="H50" s="93" t="s">
        <v>135</v>
      </c>
    </row>
    <row r="51" spans="1:8" ht="12.75">
      <c r="A51" s="90" t="s">
        <v>66</v>
      </c>
      <c r="B51" s="96">
        <v>7</v>
      </c>
      <c r="C51" s="92">
        <v>39320</v>
      </c>
      <c r="D51" s="93" t="s">
        <v>282</v>
      </c>
      <c r="E51" s="94">
        <v>1050</v>
      </c>
      <c r="F51" s="95">
        <v>0.6666666666666666</v>
      </c>
      <c r="G51" s="93" t="s">
        <v>135</v>
      </c>
      <c r="H51" s="93" t="s">
        <v>137</v>
      </c>
    </row>
    <row r="52" spans="1:8" ht="12.75">
      <c r="A52" s="90" t="s">
        <v>66</v>
      </c>
      <c r="B52" s="96">
        <v>7</v>
      </c>
      <c r="C52" s="92">
        <v>39320</v>
      </c>
      <c r="D52" s="93" t="s">
        <v>134</v>
      </c>
      <c r="E52" s="94">
        <v>1051</v>
      </c>
      <c r="F52" s="95">
        <v>0.4166666666666667</v>
      </c>
      <c r="G52" s="93" t="s">
        <v>134</v>
      </c>
      <c r="H52" s="93" t="s">
        <v>79</v>
      </c>
    </row>
    <row r="53" spans="1:8" ht="12.75">
      <c r="A53" s="90" t="s">
        <v>66</v>
      </c>
      <c r="B53" s="96">
        <v>7</v>
      </c>
      <c r="C53" s="92">
        <v>39320</v>
      </c>
      <c r="D53" s="93" t="s">
        <v>134</v>
      </c>
      <c r="E53" s="94">
        <v>1052</v>
      </c>
      <c r="F53" s="95">
        <v>0.5</v>
      </c>
      <c r="G53" s="93" t="s">
        <v>79</v>
      </c>
      <c r="H53" s="93" t="s">
        <v>134</v>
      </c>
    </row>
    <row r="54" spans="1:8" ht="12.75">
      <c r="A54" s="90" t="s">
        <v>66</v>
      </c>
      <c r="B54" s="96">
        <v>7</v>
      </c>
      <c r="C54" s="92">
        <v>39319</v>
      </c>
      <c r="D54" s="93" t="s">
        <v>240</v>
      </c>
      <c r="E54" s="94">
        <v>1053</v>
      </c>
      <c r="F54" s="95">
        <v>0.5833333333333334</v>
      </c>
      <c r="G54" s="93" t="s">
        <v>75</v>
      </c>
      <c r="H54" s="93" t="s">
        <v>70</v>
      </c>
    </row>
    <row r="55" spans="1:8" ht="12.75">
      <c r="A55" s="90" t="s">
        <v>66</v>
      </c>
      <c r="B55" s="96">
        <v>7</v>
      </c>
      <c r="C55" s="92">
        <v>39319</v>
      </c>
      <c r="D55" s="93" t="s">
        <v>240</v>
      </c>
      <c r="E55" s="94">
        <v>1054</v>
      </c>
      <c r="F55" s="95">
        <v>0.6666666666666666</v>
      </c>
      <c r="G55" s="93" t="s">
        <v>70</v>
      </c>
      <c r="H55" s="93" t="s">
        <v>75</v>
      </c>
    </row>
    <row r="56" spans="1:8" ht="12.75">
      <c r="A56" s="90" t="s">
        <v>66</v>
      </c>
      <c r="B56" s="96">
        <v>7</v>
      </c>
      <c r="C56" s="92">
        <v>39260</v>
      </c>
      <c r="D56" s="93" t="s">
        <v>68</v>
      </c>
      <c r="E56" s="94">
        <v>1055</v>
      </c>
      <c r="F56" s="95">
        <v>0.7916666666666666</v>
      </c>
      <c r="G56" s="93" t="s">
        <v>138</v>
      </c>
      <c r="H56" s="93" t="s">
        <v>68</v>
      </c>
    </row>
    <row r="57" spans="1:8" ht="12.75">
      <c r="A57" s="90" t="s">
        <v>66</v>
      </c>
      <c r="B57" s="96">
        <v>7</v>
      </c>
      <c r="C57" s="92">
        <v>39260</v>
      </c>
      <c r="D57" s="93" t="s">
        <v>68</v>
      </c>
      <c r="E57" s="94">
        <v>1056</v>
      </c>
      <c r="F57" s="95">
        <v>0.875</v>
      </c>
      <c r="G57" s="93" t="s">
        <v>68</v>
      </c>
      <c r="H57" s="93" t="s">
        <v>138</v>
      </c>
    </row>
    <row r="58" spans="1:8" ht="12.75">
      <c r="A58" s="90" t="s">
        <v>66</v>
      </c>
      <c r="B58" s="96" t="s">
        <v>322</v>
      </c>
      <c r="C58" s="92"/>
      <c r="D58" s="93"/>
      <c r="E58" s="94">
        <v>1201</v>
      </c>
      <c r="F58" s="95"/>
      <c r="G58" s="93"/>
      <c r="H58" s="93"/>
    </row>
    <row r="59" spans="1:8" ht="12.75">
      <c r="A59" s="90" t="s">
        <v>66</v>
      </c>
      <c r="B59" s="96" t="s">
        <v>322</v>
      </c>
      <c r="C59" s="92"/>
      <c r="D59" s="93"/>
      <c r="E59" s="94">
        <v>1202</v>
      </c>
      <c r="F59" s="95"/>
      <c r="G59" s="93"/>
      <c r="H59" s="93"/>
    </row>
    <row r="60" spans="1:8" ht="12.75">
      <c r="A60" s="90" t="s">
        <v>66</v>
      </c>
      <c r="B60" s="96" t="s">
        <v>322</v>
      </c>
      <c r="C60" s="92"/>
      <c r="D60" s="93"/>
      <c r="E60" s="94">
        <v>1203</v>
      </c>
      <c r="F60" s="95"/>
      <c r="G60" s="93"/>
      <c r="H60" s="93"/>
    </row>
    <row r="61" spans="1:8" ht="12.75">
      <c r="A61" s="90" t="s">
        <v>66</v>
      </c>
      <c r="B61" s="96" t="s">
        <v>322</v>
      </c>
      <c r="C61" s="92"/>
      <c r="D61" s="93"/>
      <c r="E61" s="94">
        <v>1204</v>
      </c>
      <c r="F61" s="95"/>
      <c r="G61" s="93"/>
      <c r="H61" s="93"/>
    </row>
    <row r="62" spans="1:8" ht="12.75">
      <c r="A62" s="90" t="s">
        <v>66</v>
      </c>
      <c r="B62" s="96" t="s">
        <v>322</v>
      </c>
      <c r="C62" s="92"/>
      <c r="D62" s="93"/>
      <c r="E62" s="94">
        <v>1205</v>
      </c>
      <c r="F62" s="95"/>
      <c r="G62" s="93"/>
      <c r="H62" s="93"/>
    </row>
    <row r="63" spans="1:8" ht="12.75">
      <c r="A63" s="90" t="s">
        <v>66</v>
      </c>
      <c r="B63" s="96" t="s">
        <v>322</v>
      </c>
      <c r="C63" s="92"/>
      <c r="D63" s="93"/>
      <c r="E63" s="94">
        <v>1206</v>
      </c>
      <c r="F63" s="95"/>
      <c r="G63" s="93"/>
      <c r="H63" s="93"/>
    </row>
    <row r="64" spans="1:8" ht="12.75">
      <c r="A64" s="90" t="s">
        <v>66</v>
      </c>
      <c r="B64" s="96" t="s">
        <v>322</v>
      </c>
      <c r="C64" s="132"/>
      <c r="D64" s="133"/>
      <c r="E64" s="94">
        <v>1207</v>
      </c>
      <c r="F64" s="137"/>
      <c r="G64" s="133"/>
      <c r="H64" s="133"/>
    </row>
    <row r="65" spans="1:8" ht="12.75">
      <c r="A65" s="90" t="s">
        <v>66</v>
      </c>
      <c r="B65" s="96" t="s">
        <v>322</v>
      </c>
      <c r="C65" s="132"/>
      <c r="D65" s="133"/>
      <c r="E65" s="94">
        <v>1208</v>
      </c>
      <c r="F65" s="138"/>
      <c r="G65" s="133"/>
      <c r="H65" s="133"/>
    </row>
    <row r="66" spans="1:8" ht="12.75">
      <c r="A66" s="90" t="s">
        <v>66</v>
      </c>
      <c r="B66" s="96" t="s">
        <v>322</v>
      </c>
      <c r="C66" s="132"/>
      <c r="D66" s="133"/>
      <c r="E66" s="94">
        <v>1209</v>
      </c>
      <c r="F66" s="138"/>
      <c r="G66" s="133"/>
      <c r="H66" s="133"/>
    </row>
    <row r="67" spans="1:8" ht="12.75">
      <c r="A67" s="90" t="s">
        <v>66</v>
      </c>
      <c r="B67" s="96" t="s">
        <v>322</v>
      </c>
      <c r="C67" s="132"/>
      <c r="D67" s="133"/>
      <c r="E67" s="94">
        <v>1210</v>
      </c>
      <c r="F67" s="138"/>
      <c r="G67" s="133"/>
      <c r="H67" s="133"/>
    </row>
    <row r="68" spans="1:8" ht="12.75">
      <c r="A68" s="90" t="s">
        <v>66</v>
      </c>
      <c r="B68" s="96" t="s">
        <v>322</v>
      </c>
      <c r="C68" s="132"/>
      <c r="D68" s="133"/>
      <c r="E68" s="94">
        <v>1211</v>
      </c>
      <c r="F68" s="138"/>
      <c r="G68" s="133"/>
      <c r="H68" s="133"/>
    </row>
    <row r="69" spans="1:8" ht="12.75">
      <c r="A69" s="90" t="s">
        <v>66</v>
      </c>
      <c r="B69" s="96" t="s">
        <v>322</v>
      </c>
      <c r="C69" s="132"/>
      <c r="D69" s="133"/>
      <c r="E69" s="94">
        <v>1212</v>
      </c>
      <c r="F69" s="138"/>
      <c r="G69" s="133"/>
      <c r="H69" s="133"/>
    </row>
    <row r="70" spans="1:8" ht="12.75">
      <c r="A70" s="90" t="s">
        <v>66</v>
      </c>
      <c r="B70" s="96" t="s">
        <v>322</v>
      </c>
      <c r="C70" s="132"/>
      <c r="D70" s="133"/>
      <c r="E70" s="94">
        <v>1213</v>
      </c>
      <c r="F70" s="138"/>
      <c r="G70" s="133"/>
      <c r="H70" s="133"/>
    </row>
    <row r="71" spans="1:8" ht="12.75">
      <c r="A71" s="90" t="s">
        <v>66</v>
      </c>
      <c r="B71" s="96" t="s">
        <v>322</v>
      </c>
      <c r="C71" s="132"/>
      <c r="D71" s="133"/>
      <c r="E71" s="94">
        <v>1214</v>
      </c>
      <c r="F71" s="138"/>
      <c r="G71" s="133"/>
      <c r="H71" s="133"/>
    </row>
    <row r="72" spans="1:8" ht="12.75">
      <c r="A72" s="90" t="s">
        <v>66</v>
      </c>
      <c r="B72" s="96" t="s">
        <v>322</v>
      </c>
      <c r="C72" s="132"/>
      <c r="D72" s="133"/>
      <c r="E72" s="94">
        <v>1215</v>
      </c>
      <c r="F72" s="138"/>
      <c r="G72" s="133"/>
      <c r="H72" s="133"/>
    </row>
    <row r="73" spans="1:8" ht="12.75">
      <c r="A73" s="90" t="s">
        <v>66</v>
      </c>
      <c r="B73" s="96" t="s">
        <v>322</v>
      </c>
      <c r="C73" s="132"/>
      <c r="D73" s="133"/>
      <c r="E73" s="94">
        <v>1216</v>
      </c>
      <c r="F73" s="138"/>
      <c r="G73" s="133"/>
      <c r="H73" s="133"/>
    </row>
    <row r="74" spans="1:8" ht="12.75">
      <c r="A74" s="90" t="s">
        <v>66</v>
      </c>
      <c r="B74" s="96" t="s">
        <v>322</v>
      </c>
      <c r="C74" s="132"/>
      <c r="D74" s="133"/>
      <c r="E74" s="94">
        <v>1217</v>
      </c>
      <c r="F74" s="138"/>
      <c r="G74" s="133"/>
      <c r="H74" s="133"/>
    </row>
    <row r="75" spans="1:8" ht="12.75">
      <c r="A75" s="90" t="s">
        <v>66</v>
      </c>
      <c r="B75" s="96" t="s">
        <v>322</v>
      </c>
      <c r="C75" s="132"/>
      <c r="D75" s="133"/>
      <c r="E75" s="94">
        <v>1218</v>
      </c>
      <c r="F75" s="138"/>
      <c r="G75" s="133"/>
      <c r="H75" s="133"/>
    </row>
    <row r="76" spans="1:8" ht="12.75">
      <c r="A76" s="90" t="s">
        <v>66</v>
      </c>
      <c r="B76" s="96" t="s">
        <v>322</v>
      </c>
      <c r="C76" s="132"/>
      <c r="D76" s="133"/>
      <c r="E76" s="94">
        <v>1219</v>
      </c>
      <c r="F76" s="138"/>
      <c r="G76" s="133"/>
      <c r="H76" s="133"/>
    </row>
    <row r="77" spans="1:8" ht="12.75">
      <c r="A77" s="90" t="s">
        <v>66</v>
      </c>
      <c r="B77" s="96" t="s">
        <v>322</v>
      </c>
      <c r="C77" s="132"/>
      <c r="D77" s="133"/>
      <c r="E77" s="94">
        <v>1220</v>
      </c>
      <c r="F77" s="138"/>
      <c r="G77" s="133"/>
      <c r="H77" s="133"/>
    </row>
    <row r="78" spans="1:8" ht="12.75">
      <c r="A78" s="90" t="s">
        <v>66</v>
      </c>
      <c r="B78" s="96" t="s">
        <v>322</v>
      </c>
      <c r="C78" s="132"/>
      <c r="D78" s="133"/>
      <c r="E78" s="94">
        <v>1221</v>
      </c>
      <c r="F78" s="138"/>
      <c r="G78" s="133"/>
      <c r="H78" s="133"/>
    </row>
    <row r="79" spans="1:8" ht="12.75">
      <c r="A79" s="90" t="s">
        <v>66</v>
      </c>
      <c r="B79" s="96" t="s">
        <v>322</v>
      </c>
      <c r="C79" s="132"/>
      <c r="D79" s="133"/>
      <c r="E79" s="94">
        <v>1222</v>
      </c>
      <c r="F79" s="138"/>
      <c r="G79" s="133"/>
      <c r="H79" s="133"/>
    </row>
    <row r="80" spans="1:8" ht="12.75">
      <c r="A80" s="90" t="s">
        <v>66</v>
      </c>
      <c r="B80" s="96" t="s">
        <v>322</v>
      </c>
      <c r="C80" s="132"/>
      <c r="D80" s="133"/>
      <c r="E80" s="94">
        <v>1223</v>
      </c>
      <c r="F80" s="138"/>
      <c r="G80" s="133"/>
      <c r="H80" s="133"/>
    </row>
    <row r="81" spans="1:8" ht="12.75">
      <c r="A81" s="90" t="s">
        <v>66</v>
      </c>
      <c r="B81" s="96" t="s">
        <v>322</v>
      </c>
      <c r="C81" s="132"/>
      <c r="D81" s="133"/>
      <c r="E81" s="94">
        <v>1224</v>
      </c>
      <c r="F81" s="138"/>
      <c r="G81" s="133"/>
      <c r="H81" s="133"/>
    </row>
    <row r="82" spans="1:8" ht="12.75">
      <c r="A82" s="90" t="s">
        <v>66</v>
      </c>
      <c r="B82" s="96" t="s">
        <v>322</v>
      </c>
      <c r="C82" s="132"/>
      <c r="D82" s="133"/>
      <c r="E82" s="94">
        <v>1225</v>
      </c>
      <c r="F82" s="138"/>
      <c r="G82" s="133"/>
      <c r="H82" s="133"/>
    </row>
    <row r="83" spans="1:8" ht="12.75">
      <c r="A83" s="90" t="s">
        <v>66</v>
      </c>
      <c r="B83" s="96" t="s">
        <v>322</v>
      </c>
      <c r="C83" s="132"/>
      <c r="D83" s="133"/>
      <c r="E83" s="94">
        <v>1226</v>
      </c>
      <c r="F83" s="138"/>
      <c r="G83" s="133"/>
      <c r="H83" s="133"/>
    </row>
    <row r="84" spans="1:8" ht="12.75">
      <c r="A84" s="90" t="s">
        <v>66</v>
      </c>
      <c r="B84" s="96" t="s">
        <v>322</v>
      </c>
      <c r="C84" s="132"/>
      <c r="D84" s="133"/>
      <c r="E84" s="94">
        <v>1227</v>
      </c>
      <c r="F84" s="138"/>
      <c r="G84" s="133"/>
      <c r="H84" s="133"/>
    </row>
    <row r="85" spans="1:8" ht="12.75">
      <c r="A85" s="90" t="s">
        <v>66</v>
      </c>
      <c r="B85" s="96" t="s">
        <v>322</v>
      </c>
      <c r="C85" s="132"/>
      <c r="D85" s="133"/>
      <c r="E85" s="94">
        <v>1228</v>
      </c>
      <c r="F85" s="138"/>
      <c r="G85" s="133"/>
      <c r="H85" s="133"/>
    </row>
    <row r="86" spans="1:8" ht="12.75">
      <c r="A86" s="90" t="s">
        <v>66</v>
      </c>
      <c r="B86" s="96" t="s">
        <v>322</v>
      </c>
      <c r="C86" s="132"/>
      <c r="D86" s="133"/>
      <c r="E86" s="94">
        <v>1229</v>
      </c>
      <c r="F86" s="138"/>
      <c r="G86" s="133"/>
      <c r="H86" s="133"/>
    </row>
    <row r="87" spans="1:8" ht="12.75">
      <c r="A87" s="90" t="s">
        <v>66</v>
      </c>
      <c r="B87" s="96" t="s">
        <v>322</v>
      </c>
      <c r="C87" s="132"/>
      <c r="D87" s="133"/>
      <c r="E87" s="94">
        <v>1230</v>
      </c>
      <c r="F87" s="138"/>
      <c r="G87" s="133"/>
      <c r="H87" s="133"/>
    </row>
    <row r="88" spans="1:8" ht="12.75">
      <c r="A88" s="90" t="s">
        <v>66</v>
      </c>
      <c r="B88" s="134" t="s">
        <v>323</v>
      </c>
      <c r="C88" s="132"/>
      <c r="D88" s="133"/>
      <c r="E88" s="94">
        <v>1231</v>
      </c>
      <c r="F88" s="138"/>
      <c r="G88" s="133"/>
      <c r="H88" s="133"/>
    </row>
    <row r="89" spans="1:8" ht="12.75">
      <c r="A89" s="90" t="s">
        <v>66</v>
      </c>
      <c r="B89" s="134" t="s">
        <v>323</v>
      </c>
      <c r="C89" s="132"/>
      <c r="D89" s="133"/>
      <c r="E89" s="94">
        <v>1232</v>
      </c>
      <c r="F89" s="138"/>
      <c r="G89" s="133"/>
      <c r="H89" s="133"/>
    </row>
    <row r="90" spans="1:8" ht="12.75">
      <c r="A90" s="90" t="s">
        <v>66</v>
      </c>
      <c r="B90" s="134" t="s">
        <v>323</v>
      </c>
      <c r="C90" s="132"/>
      <c r="D90" s="133"/>
      <c r="E90" s="94">
        <v>1233</v>
      </c>
      <c r="F90" s="138"/>
      <c r="G90" s="133"/>
      <c r="H90" s="133"/>
    </row>
    <row r="91" spans="1:8" ht="12.75">
      <c r="A91" s="90" t="s">
        <v>66</v>
      </c>
      <c r="B91" s="134" t="s">
        <v>323</v>
      </c>
      <c r="C91" s="132"/>
      <c r="D91" s="133"/>
      <c r="E91" s="94">
        <v>1234</v>
      </c>
      <c r="F91" s="138"/>
      <c r="G91" s="133"/>
      <c r="H91" s="133"/>
    </row>
    <row r="92" spans="1:8" ht="12.75">
      <c r="A92" s="90" t="s">
        <v>66</v>
      </c>
      <c r="B92" s="134" t="s">
        <v>323</v>
      </c>
      <c r="C92" s="132"/>
      <c r="D92" s="133"/>
      <c r="E92" s="94">
        <v>1235</v>
      </c>
      <c r="F92" s="138"/>
      <c r="G92" s="133"/>
      <c r="H92" s="133"/>
    </row>
    <row r="93" spans="1:8" ht="12.75">
      <c r="A93" s="90" t="s">
        <v>66</v>
      </c>
      <c r="B93" s="134" t="s">
        <v>323</v>
      </c>
      <c r="C93" s="132"/>
      <c r="D93" s="133"/>
      <c r="E93" s="94">
        <v>1236</v>
      </c>
      <c r="F93" s="138"/>
      <c r="G93" s="133"/>
      <c r="H93" s="133"/>
    </row>
    <row r="94" spans="1:8" ht="12.75">
      <c r="A94" s="90" t="s">
        <v>66</v>
      </c>
      <c r="B94" s="134" t="s">
        <v>323</v>
      </c>
      <c r="C94" s="132"/>
      <c r="D94" s="133"/>
      <c r="E94" s="94">
        <v>1237</v>
      </c>
      <c r="F94" s="138"/>
      <c r="G94" s="133"/>
      <c r="H94" s="133"/>
    </row>
    <row r="95" spans="1:8" ht="12.75">
      <c r="A95" s="90" t="s">
        <v>66</v>
      </c>
      <c r="B95" s="134" t="s">
        <v>323</v>
      </c>
      <c r="C95" s="132"/>
      <c r="D95" s="133"/>
      <c r="E95" s="94">
        <v>1238</v>
      </c>
      <c r="F95" s="138"/>
      <c r="G95" s="133"/>
      <c r="H95" s="133"/>
    </row>
    <row r="96" spans="1:8" ht="12.75">
      <c r="A96" s="90" t="s">
        <v>66</v>
      </c>
      <c r="B96" s="134" t="s">
        <v>323</v>
      </c>
      <c r="C96" s="132"/>
      <c r="D96" s="133"/>
      <c r="E96" s="94">
        <v>1239</v>
      </c>
      <c r="F96" s="138"/>
      <c r="G96" s="133"/>
      <c r="H96" s="133"/>
    </row>
    <row r="97" spans="1:8" ht="12.75">
      <c r="A97" s="90" t="s">
        <v>66</v>
      </c>
      <c r="B97" s="134" t="s">
        <v>323</v>
      </c>
      <c r="C97" s="132"/>
      <c r="D97" s="133"/>
      <c r="E97" s="94">
        <v>1240</v>
      </c>
      <c r="F97" s="138"/>
      <c r="G97" s="133"/>
      <c r="H97" s="133"/>
    </row>
    <row r="98" spans="1:8" ht="12.75">
      <c r="A98" s="90" t="s">
        <v>66</v>
      </c>
      <c r="B98" s="134" t="s">
        <v>323</v>
      </c>
      <c r="C98" s="132"/>
      <c r="D98" s="133"/>
      <c r="E98" s="94">
        <v>1241</v>
      </c>
      <c r="F98" s="138"/>
      <c r="G98" s="133"/>
      <c r="H98" s="133"/>
    </row>
    <row r="99" spans="1:8" ht="12.75">
      <c r="A99" s="90" t="s">
        <v>66</v>
      </c>
      <c r="B99" s="134" t="s">
        <v>323</v>
      </c>
      <c r="C99" s="132"/>
      <c r="D99" s="133"/>
      <c r="E99" s="94">
        <v>1242</v>
      </c>
      <c r="F99" s="138"/>
      <c r="G99" s="133"/>
      <c r="H99" s="133"/>
    </row>
    <row r="100" spans="1:8" ht="12.75">
      <c r="A100" s="90" t="s">
        <v>66</v>
      </c>
      <c r="B100" s="134" t="s">
        <v>323</v>
      </c>
      <c r="C100" s="132"/>
      <c r="D100" s="133"/>
      <c r="E100" s="94">
        <v>1243</v>
      </c>
      <c r="F100" s="138"/>
      <c r="G100" s="133"/>
      <c r="H100" s="133"/>
    </row>
    <row r="101" spans="1:8" ht="12.75">
      <c r="A101" s="90" t="s">
        <v>66</v>
      </c>
      <c r="B101" s="134" t="s">
        <v>323</v>
      </c>
      <c r="C101" s="132"/>
      <c r="D101" s="133"/>
      <c r="E101" s="94">
        <v>1244</v>
      </c>
      <c r="F101" s="138"/>
      <c r="G101" s="133"/>
      <c r="H101" s="133"/>
    </row>
    <row r="102" spans="1:8" ht="12.75">
      <c r="A102" s="90" t="s">
        <v>66</v>
      </c>
      <c r="B102" s="134" t="s">
        <v>323</v>
      </c>
      <c r="C102" s="132"/>
      <c r="D102" s="133"/>
      <c r="E102" s="94">
        <v>1245</v>
      </c>
      <c r="F102" s="138"/>
      <c r="G102" s="133"/>
      <c r="H102" s="133"/>
    </row>
    <row r="103" spans="1:8" ht="12.75">
      <c r="A103" s="90" t="s">
        <v>66</v>
      </c>
      <c r="B103" s="134" t="s">
        <v>323</v>
      </c>
      <c r="C103" s="132"/>
      <c r="D103" s="133"/>
      <c r="E103" s="94">
        <v>1246</v>
      </c>
      <c r="F103" s="138"/>
      <c r="G103" s="133"/>
      <c r="H103" s="133"/>
    </row>
    <row r="104" spans="1:8" ht="12.75">
      <c r="A104" s="90" t="s">
        <v>66</v>
      </c>
      <c r="B104" s="134" t="s">
        <v>323</v>
      </c>
      <c r="C104" s="132"/>
      <c r="D104" s="133"/>
      <c r="E104" s="94">
        <v>1247</v>
      </c>
      <c r="F104" s="138"/>
      <c r="G104" s="133"/>
      <c r="H104" s="133"/>
    </row>
    <row r="105" spans="1:8" ht="12.75">
      <c r="A105" s="90" t="s">
        <v>66</v>
      </c>
      <c r="B105" s="134" t="s">
        <v>323</v>
      </c>
      <c r="C105" s="132"/>
      <c r="D105" s="133"/>
      <c r="E105" s="94">
        <v>1248</v>
      </c>
      <c r="F105" s="138"/>
      <c r="G105" s="133"/>
      <c r="H105" s="133"/>
    </row>
    <row r="106" spans="1:8" ht="12.75">
      <c r="A106" s="90" t="s">
        <v>66</v>
      </c>
      <c r="B106" s="134" t="s">
        <v>323</v>
      </c>
      <c r="C106" s="132"/>
      <c r="D106" s="133"/>
      <c r="E106" s="94">
        <v>1249</v>
      </c>
      <c r="F106" s="138"/>
      <c r="G106" s="133"/>
      <c r="H106" s="133"/>
    </row>
    <row r="107" spans="1:8" ht="12.75">
      <c r="A107" s="90" t="s">
        <v>66</v>
      </c>
      <c r="B107" s="134" t="s">
        <v>323</v>
      </c>
      <c r="C107" s="132"/>
      <c r="D107" s="133"/>
      <c r="E107" s="94">
        <v>1250</v>
      </c>
      <c r="F107" s="138"/>
      <c r="G107" s="133"/>
      <c r="H107" s="133"/>
    </row>
    <row r="108" spans="1:8" ht="12.75">
      <c r="A108" s="90" t="s">
        <v>66</v>
      </c>
      <c r="B108" s="134" t="s">
        <v>323</v>
      </c>
      <c r="C108" s="132"/>
      <c r="D108" s="133"/>
      <c r="E108" s="94">
        <v>1251</v>
      </c>
      <c r="F108" s="138"/>
      <c r="G108" s="133"/>
      <c r="H108" s="133"/>
    </row>
    <row r="109" spans="1:8" ht="12.75">
      <c r="A109" s="90" t="s">
        <v>66</v>
      </c>
      <c r="B109" s="134" t="s">
        <v>323</v>
      </c>
      <c r="C109" s="132"/>
      <c r="D109" s="133"/>
      <c r="E109" s="94">
        <v>1252</v>
      </c>
      <c r="F109" s="138"/>
      <c r="G109" s="133"/>
      <c r="H109" s="133"/>
    </row>
    <row r="110" spans="1:8" ht="12.75">
      <c r="A110" s="90" t="s">
        <v>66</v>
      </c>
      <c r="B110" s="134" t="s">
        <v>323</v>
      </c>
      <c r="C110" s="132"/>
      <c r="D110" s="133"/>
      <c r="E110" s="94">
        <v>1253</v>
      </c>
      <c r="F110" s="138"/>
      <c r="G110" s="133"/>
      <c r="H110" s="133"/>
    </row>
    <row r="111" spans="1:8" ht="12.75">
      <c r="A111" s="90" t="s">
        <v>66</v>
      </c>
      <c r="B111" s="134" t="s">
        <v>323</v>
      </c>
      <c r="C111" s="132"/>
      <c r="D111" s="133"/>
      <c r="E111" s="94">
        <v>1254</v>
      </c>
      <c r="F111" s="138"/>
      <c r="G111" s="133"/>
      <c r="H111" s="133"/>
    </row>
    <row r="112" spans="1:8" ht="12.75">
      <c r="A112" s="90" t="s">
        <v>66</v>
      </c>
      <c r="B112" s="134" t="s">
        <v>323</v>
      </c>
      <c r="C112" s="132"/>
      <c r="D112" s="133"/>
      <c r="E112" s="94">
        <v>1255</v>
      </c>
      <c r="F112" s="138"/>
      <c r="G112" s="133"/>
      <c r="H112" s="133"/>
    </row>
    <row r="113" spans="1:8" ht="12.75">
      <c r="A113" s="90" t="s">
        <v>66</v>
      </c>
      <c r="B113" s="134" t="s">
        <v>323</v>
      </c>
      <c r="C113" s="132"/>
      <c r="D113" s="133"/>
      <c r="E113" s="94">
        <v>1256</v>
      </c>
      <c r="F113" s="138"/>
      <c r="G113" s="133"/>
      <c r="H113" s="133"/>
    </row>
    <row r="114" spans="1:8" ht="12.75">
      <c r="A114" s="90" t="s">
        <v>66</v>
      </c>
      <c r="B114" s="134" t="s">
        <v>323</v>
      </c>
      <c r="C114" s="132"/>
      <c r="D114" s="133"/>
      <c r="E114" s="94">
        <v>1257</v>
      </c>
      <c r="F114" s="138"/>
      <c r="G114" s="133"/>
      <c r="H114" s="133"/>
    </row>
    <row r="115" spans="1:8" ht="12.75">
      <c r="A115" s="90" t="s">
        <v>66</v>
      </c>
      <c r="B115" s="134" t="s">
        <v>323</v>
      </c>
      <c r="C115" s="132"/>
      <c r="D115" s="133"/>
      <c r="E115" s="94">
        <v>1258</v>
      </c>
      <c r="F115" s="138"/>
      <c r="G115" s="133"/>
      <c r="H115" s="133"/>
    </row>
    <row r="116" spans="1:8" ht="12.75">
      <c r="A116" s="90" t="s">
        <v>66</v>
      </c>
      <c r="B116" s="134" t="s">
        <v>323</v>
      </c>
      <c r="C116" s="132"/>
      <c r="D116" s="133"/>
      <c r="E116" s="94">
        <v>1259</v>
      </c>
      <c r="F116" s="138"/>
      <c r="G116" s="133"/>
      <c r="H116" s="133"/>
    </row>
    <row r="117" spans="1:8" ht="12.75">
      <c r="A117" s="90" t="s">
        <v>66</v>
      </c>
      <c r="B117" s="134" t="s">
        <v>323</v>
      </c>
      <c r="C117" s="132"/>
      <c r="D117" s="133"/>
      <c r="E117" s="94">
        <v>1260</v>
      </c>
      <c r="F117" s="138"/>
      <c r="G117" s="133"/>
      <c r="H117" s="133"/>
    </row>
    <row r="118" spans="1:8" ht="12.75">
      <c r="A118" s="90" t="s">
        <v>66</v>
      </c>
      <c r="B118" s="134" t="s">
        <v>324</v>
      </c>
      <c r="C118" s="132"/>
      <c r="D118" s="133"/>
      <c r="E118" s="94">
        <v>1261</v>
      </c>
      <c r="F118" s="138"/>
      <c r="G118" s="133"/>
      <c r="H118" s="133"/>
    </row>
    <row r="119" spans="1:8" ht="12.75">
      <c r="A119" s="90" t="s">
        <v>66</v>
      </c>
      <c r="B119" s="134" t="s">
        <v>324</v>
      </c>
      <c r="C119" s="132"/>
      <c r="D119" s="133"/>
      <c r="E119" s="94">
        <v>1262</v>
      </c>
      <c r="F119" s="138"/>
      <c r="G119" s="133"/>
      <c r="H119" s="133"/>
    </row>
    <row r="120" spans="1:8" ht="12.75">
      <c r="A120" s="90" t="s">
        <v>66</v>
      </c>
      <c r="B120" s="134" t="s">
        <v>324</v>
      </c>
      <c r="C120" s="132"/>
      <c r="D120" s="133"/>
      <c r="E120" s="94">
        <v>1263</v>
      </c>
      <c r="F120" s="138"/>
      <c r="G120" s="133"/>
      <c r="H120" s="133"/>
    </row>
    <row r="121" spans="1:8" ht="12.75">
      <c r="A121" s="90" t="s">
        <v>66</v>
      </c>
      <c r="B121" s="134" t="s">
        <v>324</v>
      </c>
      <c r="C121" s="132"/>
      <c r="D121" s="133"/>
      <c r="E121" s="94">
        <v>1264</v>
      </c>
      <c r="F121" s="138"/>
      <c r="G121" s="133"/>
      <c r="H121" s="133"/>
    </row>
    <row r="122" spans="1:8" ht="12.75">
      <c r="A122" s="90" t="s">
        <v>66</v>
      </c>
      <c r="B122" s="134" t="s">
        <v>324</v>
      </c>
      <c r="C122" s="132"/>
      <c r="D122" s="133"/>
      <c r="E122" s="94">
        <v>1265</v>
      </c>
      <c r="F122" s="138"/>
      <c r="G122" s="133"/>
      <c r="H122" s="133"/>
    </row>
    <row r="123" spans="1:8" ht="12.75">
      <c r="A123" s="90" t="s">
        <v>66</v>
      </c>
      <c r="B123" s="134" t="s">
        <v>324</v>
      </c>
      <c r="C123" s="132"/>
      <c r="D123" s="133"/>
      <c r="E123" s="94">
        <v>1266</v>
      </c>
      <c r="F123" s="138"/>
      <c r="G123" s="133"/>
      <c r="H123" s="133"/>
    </row>
    <row r="124" spans="1:8" ht="12.75">
      <c r="A124" s="90" t="s">
        <v>66</v>
      </c>
      <c r="B124" s="134" t="s">
        <v>324</v>
      </c>
      <c r="C124" s="132"/>
      <c r="D124" s="133"/>
      <c r="E124" s="94">
        <v>1267</v>
      </c>
      <c r="F124" s="138"/>
      <c r="G124" s="133"/>
      <c r="H124" s="133"/>
    </row>
    <row r="125" spans="1:8" ht="12.75">
      <c r="A125" s="90" t="s">
        <v>66</v>
      </c>
      <c r="B125" s="134" t="s">
        <v>324</v>
      </c>
      <c r="C125" s="132"/>
      <c r="D125" s="135"/>
      <c r="E125" s="94">
        <v>1268</v>
      </c>
      <c r="F125" s="138"/>
      <c r="G125" s="133"/>
      <c r="H125" s="133"/>
    </row>
    <row r="126" spans="1:8" ht="12.75">
      <c r="A126" s="90" t="s">
        <v>66</v>
      </c>
      <c r="B126" s="134" t="s">
        <v>324</v>
      </c>
      <c r="C126" s="132"/>
      <c r="D126" s="133"/>
      <c r="E126" s="94">
        <v>1269</v>
      </c>
      <c r="F126" s="138"/>
      <c r="G126" s="133"/>
      <c r="H126" s="133"/>
    </row>
    <row r="127" spans="1:8" ht="12.75">
      <c r="A127" s="90" t="s">
        <v>66</v>
      </c>
      <c r="B127" s="134" t="s">
        <v>324</v>
      </c>
      <c r="C127" s="132"/>
      <c r="D127" s="133"/>
      <c r="E127" s="94">
        <v>1270</v>
      </c>
      <c r="F127" s="138"/>
      <c r="G127" s="133"/>
      <c r="H127" s="133"/>
    </row>
    <row r="128" spans="1:8" ht="12.75">
      <c r="A128" s="90" t="s">
        <v>66</v>
      </c>
      <c r="B128" s="134" t="s">
        <v>324</v>
      </c>
      <c r="C128" s="132"/>
      <c r="D128" s="133"/>
      <c r="E128" s="94">
        <v>1271</v>
      </c>
      <c r="F128" s="138"/>
      <c r="G128" s="133"/>
      <c r="H128" s="133"/>
    </row>
    <row r="129" spans="1:8" ht="12.75">
      <c r="A129" s="90" t="s">
        <v>66</v>
      </c>
      <c r="B129" s="134" t="s">
        <v>324</v>
      </c>
      <c r="C129" s="132"/>
      <c r="D129" s="133"/>
      <c r="E129" s="94">
        <v>1272</v>
      </c>
      <c r="F129" s="138"/>
      <c r="G129" s="133"/>
      <c r="H129" s="133"/>
    </row>
    <row r="130" spans="1:8" ht="12.75">
      <c r="A130" s="90" t="s">
        <v>66</v>
      </c>
      <c r="B130" s="134" t="s">
        <v>324</v>
      </c>
      <c r="C130" s="132"/>
      <c r="D130" s="133"/>
      <c r="E130" s="94">
        <v>1273</v>
      </c>
      <c r="F130" s="138"/>
      <c r="G130" s="133"/>
      <c r="H130" s="133"/>
    </row>
    <row r="131" spans="1:8" ht="12.75">
      <c r="A131" s="90" t="s">
        <v>66</v>
      </c>
      <c r="B131" s="134" t="s">
        <v>324</v>
      </c>
      <c r="C131" s="132"/>
      <c r="D131" s="133"/>
      <c r="E131" s="94">
        <v>1274</v>
      </c>
      <c r="F131" s="138"/>
      <c r="G131" s="133"/>
      <c r="H131" s="133"/>
    </row>
    <row r="132" spans="1:8" ht="12.75">
      <c r="A132" s="90" t="s">
        <v>66</v>
      </c>
      <c r="B132" s="134" t="s">
        <v>324</v>
      </c>
      <c r="C132" s="132"/>
      <c r="D132" s="133"/>
      <c r="E132" s="94">
        <v>1275</v>
      </c>
      <c r="F132" s="138"/>
      <c r="G132" s="133"/>
      <c r="H132" s="133"/>
    </row>
    <row r="133" spans="1:8" ht="12.75">
      <c r="A133" s="90" t="s">
        <v>66</v>
      </c>
      <c r="B133" s="134" t="s">
        <v>324</v>
      </c>
      <c r="C133" s="132"/>
      <c r="D133" s="133"/>
      <c r="E133" s="94">
        <v>1276</v>
      </c>
      <c r="F133" s="138"/>
      <c r="G133" s="133"/>
      <c r="H133" s="133"/>
    </row>
    <row r="134" spans="1:8" ht="12.75">
      <c r="A134" s="90" t="s">
        <v>66</v>
      </c>
      <c r="B134" s="134" t="s">
        <v>324</v>
      </c>
      <c r="C134" s="132"/>
      <c r="D134" s="135"/>
      <c r="E134" s="94">
        <v>1277</v>
      </c>
      <c r="F134" s="138"/>
      <c r="G134" s="133"/>
      <c r="H134" s="133"/>
    </row>
    <row r="135" spans="1:8" ht="12.75">
      <c r="A135" s="90" t="s">
        <v>66</v>
      </c>
      <c r="B135" s="134" t="s">
        <v>324</v>
      </c>
      <c r="C135" s="132"/>
      <c r="D135" s="133"/>
      <c r="E135" s="94">
        <v>1278</v>
      </c>
      <c r="F135" s="138"/>
      <c r="G135" s="133"/>
      <c r="H135" s="133"/>
    </row>
    <row r="136" spans="1:8" ht="12.75">
      <c r="A136" s="90" t="s">
        <v>66</v>
      </c>
      <c r="B136" s="134" t="s">
        <v>324</v>
      </c>
      <c r="C136" s="132"/>
      <c r="D136" s="133"/>
      <c r="E136" s="94">
        <v>1279</v>
      </c>
      <c r="F136" s="138"/>
      <c r="G136" s="133"/>
      <c r="H136" s="133"/>
    </row>
    <row r="137" spans="1:8" ht="12.75">
      <c r="A137" s="90" t="s">
        <v>66</v>
      </c>
      <c r="B137" s="134" t="s">
        <v>324</v>
      </c>
      <c r="C137" s="132"/>
      <c r="D137" s="133"/>
      <c r="E137" s="94">
        <v>1280</v>
      </c>
      <c r="F137" s="138"/>
      <c r="G137" s="133"/>
      <c r="H137" s="133"/>
    </row>
    <row r="138" spans="1:8" ht="12.75">
      <c r="A138" s="90" t="s">
        <v>66</v>
      </c>
      <c r="B138" s="134" t="s">
        <v>324</v>
      </c>
      <c r="C138" s="132"/>
      <c r="D138" s="133"/>
      <c r="E138" s="94">
        <v>1281</v>
      </c>
      <c r="F138" s="138"/>
      <c r="G138" s="133"/>
      <c r="H138" s="133"/>
    </row>
    <row r="139" spans="1:8" ht="12.75">
      <c r="A139" s="90" t="s">
        <v>66</v>
      </c>
      <c r="B139" s="134" t="s">
        <v>324</v>
      </c>
      <c r="C139" s="132"/>
      <c r="D139" s="133"/>
      <c r="E139" s="94">
        <v>1282</v>
      </c>
      <c r="F139" s="138"/>
      <c r="G139" s="133"/>
      <c r="H139" s="133"/>
    </row>
    <row r="140" spans="1:8" ht="12.75">
      <c r="A140" s="90" t="s">
        <v>66</v>
      </c>
      <c r="B140" s="134" t="s">
        <v>324</v>
      </c>
      <c r="C140" s="132"/>
      <c r="D140" s="133"/>
      <c r="E140" s="94">
        <v>1283</v>
      </c>
      <c r="F140" s="138"/>
      <c r="G140" s="133"/>
      <c r="H140" s="133"/>
    </row>
    <row r="141" spans="1:8" ht="12.75">
      <c r="A141" s="90" t="s">
        <v>66</v>
      </c>
      <c r="B141" s="134" t="s">
        <v>324</v>
      </c>
      <c r="C141" s="132"/>
      <c r="D141" s="133"/>
      <c r="E141" s="94">
        <v>1284</v>
      </c>
      <c r="F141" s="138"/>
      <c r="G141" s="133"/>
      <c r="H141" s="133"/>
    </row>
    <row r="142" spans="1:8" ht="12.75">
      <c r="A142" s="90" t="s">
        <v>66</v>
      </c>
      <c r="B142" s="134" t="s">
        <v>324</v>
      </c>
      <c r="C142" s="132"/>
      <c r="D142" s="133"/>
      <c r="E142" s="94">
        <v>1285</v>
      </c>
      <c r="F142" s="138"/>
      <c r="G142" s="133"/>
      <c r="H142" s="133"/>
    </row>
    <row r="143" spans="1:8" ht="12.75">
      <c r="A143" s="90" t="s">
        <v>66</v>
      </c>
      <c r="B143" s="134" t="s">
        <v>324</v>
      </c>
      <c r="C143" s="132"/>
      <c r="D143" s="133"/>
      <c r="E143" s="94">
        <v>1286</v>
      </c>
      <c r="F143" s="138"/>
      <c r="G143" s="133"/>
      <c r="H143" s="133"/>
    </row>
    <row r="144" spans="1:8" ht="12.75">
      <c r="A144" s="90" t="s">
        <v>66</v>
      </c>
      <c r="B144" s="134" t="s">
        <v>324</v>
      </c>
      <c r="C144" s="132"/>
      <c r="D144" s="133"/>
      <c r="E144" s="94">
        <v>1287</v>
      </c>
      <c r="F144" s="138"/>
      <c r="G144" s="133"/>
      <c r="H144" s="133"/>
    </row>
    <row r="145" spans="1:8" ht="12.75">
      <c r="A145" s="90" t="s">
        <v>66</v>
      </c>
      <c r="B145" s="134" t="s">
        <v>324</v>
      </c>
      <c r="C145" s="132"/>
      <c r="D145" s="133"/>
      <c r="E145" s="94">
        <v>1288</v>
      </c>
      <c r="F145" s="138"/>
      <c r="G145" s="133"/>
      <c r="H145" s="133"/>
    </row>
    <row r="146" spans="1:8" ht="12.75">
      <c r="A146" s="90" t="s">
        <v>66</v>
      </c>
      <c r="B146" s="134" t="s">
        <v>324</v>
      </c>
      <c r="C146" s="132"/>
      <c r="D146" s="133"/>
      <c r="E146" s="94">
        <v>1289</v>
      </c>
      <c r="F146" s="138"/>
      <c r="G146" s="133"/>
      <c r="H146" s="133"/>
    </row>
    <row r="147" spans="1:8" ht="12.75">
      <c r="A147" s="90" t="s">
        <v>66</v>
      </c>
      <c r="B147" s="134" t="s">
        <v>324</v>
      </c>
      <c r="C147" s="132"/>
      <c r="D147" s="133"/>
      <c r="E147" s="94">
        <v>1290</v>
      </c>
      <c r="F147" s="138"/>
      <c r="G147" s="133"/>
      <c r="H147" s="133"/>
    </row>
    <row r="148" spans="1:8" ht="12.75">
      <c r="A148" s="90" t="s">
        <v>66</v>
      </c>
      <c r="B148" s="134" t="s">
        <v>324</v>
      </c>
      <c r="C148" s="132"/>
      <c r="D148" s="133"/>
      <c r="E148" s="94">
        <v>1291</v>
      </c>
      <c r="F148" s="138"/>
      <c r="G148" s="133"/>
      <c r="H148" s="133"/>
    </row>
    <row r="149" spans="1:8" ht="12.75">
      <c r="A149" s="90" t="s">
        <v>66</v>
      </c>
      <c r="B149" s="134" t="s">
        <v>324</v>
      </c>
      <c r="C149" s="132"/>
      <c r="D149" s="133"/>
      <c r="E149" s="94">
        <v>1292</v>
      </c>
      <c r="F149" s="138"/>
      <c r="G149" s="133"/>
      <c r="H149" s="133"/>
    </row>
    <row r="150" spans="1:8" ht="12.75">
      <c r="A150" s="90" t="s">
        <v>66</v>
      </c>
      <c r="B150" s="134" t="s">
        <v>324</v>
      </c>
      <c r="C150" s="132"/>
      <c r="D150" s="133"/>
      <c r="E150" s="94">
        <v>1293</v>
      </c>
      <c r="F150" s="138"/>
      <c r="G150" s="133"/>
      <c r="H150" s="133"/>
    </row>
    <row r="151" spans="1:8" ht="12.75">
      <c r="A151" s="90" t="s">
        <v>66</v>
      </c>
      <c r="B151" s="134" t="s">
        <v>324</v>
      </c>
      <c r="C151" s="132"/>
      <c r="D151" s="133"/>
      <c r="E151" s="94">
        <v>1294</v>
      </c>
      <c r="F151" s="138"/>
      <c r="G151" s="133"/>
      <c r="H151" s="133"/>
    </row>
    <row r="152" spans="1:8" ht="12.75">
      <c r="A152" s="90" t="s">
        <v>66</v>
      </c>
      <c r="B152" s="134" t="s">
        <v>324</v>
      </c>
      <c r="C152" s="132"/>
      <c r="D152" s="133"/>
      <c r="E152" s="94">
        <v>1295</v>
      </c>
      <c r="F152" s="138"/>
      <c r="G152" s="133"/>
      <c r="H152" s="133"/>
    </row>
    <row r="153" spans="1:8" ht="12.75">
      <c r="A153" s="90" t="s">
        <v>66</v>
      </c>
      <c r="B153" s="134" t="s">
        <v>324</v>
      </c>
      <c r="C153" s="132"/>
      <c r="D153" s="133"/>
      <c r="E153" s="94">
        <v>1296</v>
      </c>
      <c r="F153" s="138"/>
      <c r="G153" s="133"/>
      <c r="H153" s="133"/>
    </row>
    <row r="154" spans="1:8" ht="12.75">
      <c r="A154" s="90" t="s">
        <v>66</v>
      </c>
      <c r="B154" s="134" t="s">
        <v>324</v>
      </c>
      <c r="C154" s="132"/>
      <c r="D154" s="133"/>
      <c r="E154" s="94">
        <v>1297</v>
      </c>
      <c r="F154" s="138"/>
      <c r="G154" s="133"/>
      <c r="H154" s="133"/>
    </row>
    <row r="155" spans="1:8" ht="12.75">
      <c r="A155" s="90" t="s">
        <v>66</v>
      </c>
      <c r="B155" s="134" t="s">
        <v>324</v>
      </c>
      <c r="C155" s="136"/>
      <c r="D155" s="133"/>
      <c r="E155" s="94">
        <v>1298</v>
      </c>
      <c r="F155" s="138"/>
      <c r="G155" s="133"/>
      <c r="H155" s="133"/>
    </row>
    <row r="156" spans="1:8" ht="12.75">
      <c r="A156" s="90" t="s">
        <v>66</v>
      </c>
      <c r="B156" s="134" t="s">
        <v>324</v>
      </c>
      <c r="C156" s="136"/>
      <c r="D156" s="133"/>
      <c r="E156" s="94">
        <v>1299</v>
      </c>
      <c r="F156" s="138"/>
      <c r="G156" s="133"/>
      <c r="H156" s="133"/>
    </row>
    <row r="157" spans="1:8" ht="12.75">
      <c r="A157" s="97" t="s">
        <v>69</v>
      </c>
      <c r="B157" s="98">
        <v>1</v>
      </c>
      <c r="C157" s="103">
        <v>39200</v>
      </c>
      <c r="D157" s="100" t="s">
        <v>283</v>
      </c>
      <c r="E157" s="128">
        <v>2001</v>
      </c>
      <c r="F157" s="102">
        <v>0.5</v>
      </c>
      <c r="G157" s="100" t="s">
        <v>71</v>
      </c>
      <c r="H157" s="100" t="s">
        <v>77</v>
      </c>
    </row>
    <row r="158" spans="1:8" ht="12.75">
      <c r="A158" s="97" t="s">
        <v>69</v>
      </c>
      <c r="B158" s="98">
        <v>1</v>
      </c>
      <c r="C158" s="103">
        <v>39200</v>
      </c>
      <c r="D158" s="100" t="s">
        <v>283</v>
      </c>
      <c r="E158" s="128">
        <v>2002</v>
      </c>
      <c r="F158" s="102">
        <v>0.5833333333333334</v>
      </c>
      <c r="G158" s="100" t="s">
        <v>77</v>
      </c>
      <c r="H158" s="100" t="s">
        <v>197</v>
      </c>
    </row>
    <row r="159" spans="1:8" ht="12.75">
      <c r="A159" s="97" t="s">
        <v>69</v>
      </c>
      <c r="B159" s="98">
        <v>1</v>
      </c>
      <c r="C159" s="103">
        <v>39200</v>
      </c>
      <c r="D159" s="100" t="s">
        <v>283</v>
      </c>
      <c r="E159" s="101">
        <v>2003</v>
      </c>
      <c r="F159" s="102">
        <v>0.6666666666666666</v>
      </c>
      <c r="G159" s="100" t="s">
        <v>197</v>
      </c>
      <c r="H159" s="100" t="s">
        <v>71</v>
      </c>
    </row>
    <row r="160" spans="1:8" ht="12.75">
      <c r="A160" s="97" t="s">
        <v>69</v>
      </c>
      <c r="B160" s="98">
        <v>1</v>
      </c>
      <c r="C160" s="103">
        <v>39200</v>
      </c>
      <c r="D160" s="100" t="s">
        <v>282</v>
      </c>
      <c r="E160" s="128">
        <v>2004</v>
      </c>
      <c r="F160" s="102">
        <v>0.5</v>
      </c>
      <c r="G160" s="100" t="s">
        <v>74</v>
      </c>
      <c r="H160" s="100" t="s">
        <v>174</v>
      </c>
    </row>
    <row r="161" spans="1:8" ht="12.75">
      <c r="A161" s="97" t="s">
        <v>69</v>
      </c>
      <c r="B161" s="98">
        <v>1</v>
      </c>
      <c r="C161" s="103">
        <v>39200</v>
      </c>
      <c r="D161" s="100" t="s">
        <v>282</v>
      </c>
      <c r="E161" s="128">
        <v>2005</v>
      </c>
      <c r="F161" s="102">
        <v>0.5833333333333334</v>
      </c>
      <c r="G161" s="100" t="s">
        <v>174</v>
      </c>
      <c r="H161" s="100" t="s">
        <v>85</v>
      </c>
    </row>
    <row r="162" spans="1:8" ht="12.75">
      <c r="A162" s="97" t="s">
        <v>69</v>
      </c>
      <c r="B162" s="98">
        <v>1</v>
      </c>
      <c r="C162" s="103">
        <v>39200</v>
      </c>
      <c r="D162" s="100" t="s">
        <v>282</v>
      </c>
      <c r="E162" s="128">
        <v>2006</v>
      </c>
      <c r="F162" s="102">
        <v>0.6666666666666666</v>
      </c>
      <c r="G162" s="100" t="s">
        <v>85</v>
      </c>
      <c r="H162" s="100" t="s">
        <v>74</v>
      </c>
    </row>
    <row r="163" spans="1:8" ht="12.75">
      <c r="A163" s="97" t="s">
        <v>69</v>
      </c>
      <c r="B163" s="98">
        <v>1</v>
      </c>
      <c r="C163" s="103">
        <v>39200</v>
      </c>
      <c r="D163" s="100" t="s">
        <v>141</v>
      </c>
      <c r="E163" s="128">
        <v>2007</v>
      </c>
      <c r="F163" s="102">
        <v>0.5</v>
      </c>
      <c r="G163" s="100" t="s">
        <v>141</v>
      </c>
      <c r="H163" s="100" t="s">
        <v>136</v>
      </c>
    </row>
    <row r="164" spans="1:8" ht="12.75">
      <c r="A164" s="97" t="s">
        <v>69</v>
      </c>
      <c r="B164" s="98">
        <v>1</v>
      </c>
      <c r="C164" s="103">
        <v>39200</v>
      </c>
      <c r="D164" s="100" t="s">
        <v>141</v>
      </c>
      <c r="E164" s="128">
        <v>2008</v>
      </c>
      <c r="F164" s="102">
        <v>0.5833333333333334</v>
      </c>
      <c r="G164" s="100" t="s">
        <v>136</v>
      </c>
      <c r="H164" s="100" t="s">
        <v>179</v>
      </c>
    </row>
    <row r="165" spans="1:8" ht="12.75">
      <c r="A165" s="97" t="s">
        <v>69</v>
      </c>
      <c r="B165" s="98">
        <v>1</v>
      </c>
      <c r="C165" s="103">
        <v>39200</v>
      </c>
      <c r="D165" s="100" t="s">
        <v>141</v>
      </c>
      <c r="E165" s="128">
        <v>2009</v>
      </c>
      <c r="F165" s="102">
        <v>0.6666666666666666</v>
      </c>
      <c r="G165" s="100" t="s">
        <v>179</v>
      </c>
      <c r="H165" s="100" t="s">
        <v>141</v>
      </c>
    </row>
    <row r="166" spans="1:8" ht="12.75">
      <c r="A166" s="97" t="s">
        <v>69</v>
      </c>
      <c r="B166" s="98">
        <v>1</v>
      </c>
      <c r="C166" s="103">
        <v>39201</v>
      </c>
      <c r="D166" s="100" t="s">
        <v>77</v>
      </c>
      <c r="E166" s="128">
        <v>2010</v>
      </c>
      <c r="F166" s="102">
        <v>0.4166666666666667</v>
      </c>
      <c r="G166" s="100" t="s">
        <v>197</v>
      </c>
      <c r="H166" s="100" t="s">
        <v>77</v>
      </c>
    </row>
    <row r="167" spans="1:8" ht="12.75">
      <c r="A167" s="97" t="s">
        <v>69</v>
      </c>
      <c r="B167" s="98">
        <v>1</v>
      </c>
      <c r="C167" s="103">
        <v>39201</v>
      </c>
      <c r="D167" s="100" t="s">
        <v>77</v>
      </c>
      <c r="E167" s="128">
        <v>2011</v>
      </c>
      <c r="F167" s="102">
        <v>0.5</v>
      </c>
      <c r="G167" s="100" t="s">
        <v>71</v>
      </c>
      <c r="H167" s="100" t="s">
        <v>197</v>
      </c>
    </row>
    <row r="168" spans="1:8" ht="12.75">
      <c r="A168" s="97" t="s">
        <v>69</v>
      </c>
      <c r="B168" s="98">
        <v>1</v>
      </c>
      <c r="C168" s="103">
        <v>39201</v>
      </c>
      <c r="D168" s="100" t="s">
        <v>77</v>
      </c>
      <c r="E168" s="128">
        <v>2012</v>
      </c>
      <c r="F168" s="102">
        <v>0.5833333333333334</v>
      </c>
      <c r="G168" s="100" t="s">
        <v>77</v>
      </c>
      <c r="H168" s="100" t="s">
        <v>71</v>
      </c>
    </row>
    <row r="169" spans="1:8" ht="12.75">
      <c r="A169" s="97" t="s">
        <v>69</v>
      </c>
      <c r="B169" s="98">
        <v>1</v>
      </c>
      <c r="C169" s="103">
        <v>39201</v>
      </c>
      <c r="D169" s="100" t="s">
        <v>282</v>
      </c>
      <c r="E169" s="128">
        <v>2013</v>
      </c>
      <c r="F169" s="102">
        <v>0.4166666666666667</v>
      </c>
      <c r="G169" s="100" t="s">
        <v>74</v>
      </c>
      <c r="H169" s="100" t="s">
        <v>85</v>
      </c>
    </row>
    <row r="170" spans="1:8" ht="12.75">
      <c r="A170" s="97" t="s">
        <v>69</v>
      </c>
      <c r="B170" s="98">
        <v>1</v>
      </c>
      <c r="C170" s="103">
        <v>39201</v>
      </c>
      <c r="D170" s="100" t="s">
        <v>282</v>
      </c>
      <c r="E170" s="128">
        <v>2014</v>
      </c>
      <c r="F170" s="102">
        <v>0.5</v>
      </c>
      <c r="G170" s="100" t="s">
        <v>85</v>
      </c>
      <c r="H170" s="100" t="s">
        <v>174</v>
      </c>
    </row>
    <row r="171" spans="1:8" ht="12.75">
      <c r="A171" s="97" t="s">
        <v>69</v>
      </c>
      <c r="B171" s="98">
        <v>1</v>
      </c>
      <c r="C171" s="103">
        <v>39201</v>
      </c>
      <c r="D171" s="100" t="s">
        <v>282</v>
      </c>
      <c r="E171" s="128">
        <v>2015</v>
      </c>
      <c r="F171" s="102">
        <v>0.5833333333333334</v>
      </c>
      <c r="G171" s="100" t="s">
        <v>174</v>
      </c>
      <c r="H171" s="100" t="s">
        <v>74</v>
      </c>
    </row>
    <row r="172" spans="1:8" ht="12.75">
      <c r="A172" s="97" t="s">
        <v>69</v>
      </c>
      <c r="B172" s="98">
        <v>1</v>
      </c>
      <c r="C172" s="103">
        <v>39201</v>
      </c>
      <c r="D172" s="100" t="s">
        <v>141</v>
      </c>
      <c r="E172" s="128">
        <v>2016</v>
      </c>
      <c r="F172" s="102">
        <v>0.4166666666666667</v>
      </c>
      <c r="G172" s="100" t="s">
        <v>141</v>
      </c>
      <c r="H172" s="100" t="s">
        <v>179</v>
      </c>
    </row>
    <row r="173" spans="1:8" ht="12.75">
      <c r="A173" s="97" t="s">
        <v>69</v>
      </c>
      <c r="B173" s="98">
        <v>1</v>
      </c>
      <c r="C173" s="103">
        <v>39201</v>
      </c>
      <c r="D173" s="100" t="s">
        <v>141</v>
      </c>
      <c r="E173" s="128">
        <v>2017</v>
      </c>
      <c r="F173" s="102">
        <v>0.5</v>
      </c>
      <c r="G173" s="100" t="s">
        <v>179</v>
      </c>
      <c r="H173" s="100" t="s">
        <v>136</v>
      </c>
    </row>
    <row r="174" spans="1:8" ht="12.75">
      <c r="A174" s="97" t="s">
        <v>69</v>
      </c>
      <c r="B174" s="98">
        <v>1</v>
      </c>
      <c r="C174" s="103">
        <v>39201</v>
      </c>
      <c r="D174" s="100" t="s">
        <v>141</v>
      </c>
      <c r="E174" s="128">
        <v>2018</v>
      </c>
      <c r="F174" s="102">
        <v>0.5833333333333334</v>
      </c>
      <c r="G174" s="100" t="s">
        <v>136</v>
      </c>
      <c r="H174" s="100" t="s">
        <v>141</v>
      </c>
    </row>
    <row r="175" spans="1:8" ht="12.75">
      <c r="A175" s="97" t="s">
        <v>69</v>
      </c>
      <c r="B175" s="98">
        <v>2</v>
      </c>
      <c r="C175" s="103">
        <v>39214</v>
      </c>
      <c r="D175" s="100" t="s">
        <v>283</v>
      </c>
      <c r="E175" s="128">
        <v>2019</v>
      </c>
      <c r="F175" s="102">
        <v>0.5</v>
      </c>
      <c r="G175" s="100" t="s">
        <v>71</v>
      </c>
      <c r="H175" s="100" t="s">
        <v>74</v>
      </c>
    </row>
    <row r="176" spans="1:8" ht="12.75">
      <c r="A176" s="97" t="s">
        <v>69</v>
      </c>
      <c r="B176" s="98">
        <v>2</v>
      </c>
      <c r="C176" s="103">
        <v>39214</v>
      </c>
      <c r="D176" s="100" t="s">
        <v>283</v>
      </c>
      <c r="E176" s="128">
        <v>2020</v>
      </c>
      <c r="F176" s="102">
        <v>0.5833333333333334</v>
      </c>
      <c r="G176" s="100" t="s">
        <v>74</v>
      </c>
      <c r="H176" s="100" t="s">
        <v>179</v>
      </c>
    </row>
    <row r="177" spans="1:8" ht="12.75">
      <c r="A177" s="97" t="s">
        <v>69</v>
      </c>
      <c r="B177" s="98">
        <v>2</v>
      </c>
      <c r="C177" s="103">
        <v>39214</v>
      </c>
      <c r="D177" s="100" t="s">
        <v>283</v>
      </c>
      <c r="E177" s="128">
        <v>2021</v>
      </c>
      <c r="F177" s="102">
        <v>0.6666666666666666</v>
      </c>
      <c r="G177" s="100" t="s">
        <v>179</v>
      </c>
      <c r="H177" s="100" t="s">
        <v>71</v>
      </c>
    </row>
    <row r="178" spans="1:8" ht="12.75">
      <c r="A178" s="97" t="s">
        <v>69</v>
      </c>
      <c r="B178" s="98">
        <v>2</v>
      </c>
      <c r="C178" s="103">
        <v>39214</v>
      </c>
      <c r="D178" s="100" t="s">
        <v>282</v>
      </c>
      <c r="E178" s="128">
        <v>2022</v>
      </c>
      <c r="F178" s="102">
        <v>0.5</v>
      </c>
      <c r="G178" s="100" t="s">
        <v>174</v>
      </c>
      <c r="H178" s="100" t="s">
        <v>136</v>
      </c>
    </row>
    <row r="179" spans="1:8" ht="12.75">
      <c r="A179" s="97" t="s">
        <v>69</v>
      </c>
      <c r="B179" s="98">
        <v>2</v>
      </c>
      <c r="C179" s="103">
        <v>39214</v>
      </c>
      <c r="D179" s="100" t="s">
        <v>282</v>
      </c>
      <c r="E179" s="128">
        <v>2023</v>
      </c>
      <c r="F179" s="102">
        <v>0.5833333333333334</v>
      </c>
      <c r="G179" s="100" t="s">
        <v>136</v>
      </c>
      <c r="H179" s="100" t="s">
        <v>197</v>
      </c>
    </row>
    <row r="180" spans="1:8" ht="12.75">
      <c r="A180" s="97" t="s">
        <v>69</v>
      </c>
      <c r="B180" s="98">
        <v>2</v>
      </c>
      <c r="C180" s="103">
        <v>39214</v>
      </c>
      <c r="D180" s="100" t="s">
        <v>282</v>
      </c>
      <c r="E180" s="128">
        <v>2024</v>
      </c>
      <c r="F180" s="102">
        <v>0.6666666666666666</v>
      </c>
      <c r="G180" s="100" t="s">
        <v>197</v>
      </c>
      <c r="H180" s="100" t="s">
        <v>174</v>
      </c>
    </row>
    <row r="181" spans="1:8" ht="12.75">
      <c r="A181" s="131" t="s">
        <v>69</v>
      </c>
      <c r="B181" s="98">
        <v>2</v>
      </c>
      <c r="C181" s="99">
        <v>39214</v>
      </c>
      <c r="D181" s="100" t="s">
        <v>141</v>
      </c>
      <c r="E181" s="101">
        <v>2025</v>
      </c>
      <c r="F181" s="102">
        <v>0.5</v>
      </c>
      <c r="G181" s="100" t="s">
        <v>141</v>
      </c>
      <c r="H181" s="100" t="s">
        <v>85</v>
      </c>
    </row>
    <row r="182" spans="1:8" ht="12.75">
      <c r="A182" s="131" t="s">
        <v>69</v>
      </c>
      <c r="B182" s="98">
        <v>2</v>
      </c>
      <c r="C182" s="99">
        <v>39214</v>
      </c>
      <c r="D182" s="100" t="s">
        <v>141</v>
      </c>
      <c r="E182" s="101">
        <v>2026</v>
      </c>
      <c r="F182" s="102">
        <v>0.5833333333333334</v>
      </c>
      <c r="G182" s="100" t="s">
        <v>85</v>
      </c>
      <c r="H182" s="100" t="s">
        <v>77</v>
      </c>
    </row>
    <row r="183" spans="1:8" ht="12.75">
      <c r="A183" s="131" t="s">
        <v>69</v>
      </c>
      <c r="B183" s="98">
        <v>2</v>
      </c>
      <c r="C183" s="99">
        <v>39214</v>
      </c>
      <c r="D183" s="100" t="s">
        <v>141</v>
      </c>
      <c r="E183" s="101">
        <v>2027</v>
      </c>
      <c r="F183" s="102">
        <v>0.6666666666666666</v>
      </c>
      <c r="G183" s="100" t="s">
        <v>77</v>
      </c>
      <c r="H183" s="100" t="s">
        <v>141</v>
      </c>
    </row>
    <row r="184" spans="1:8" ht="12.75">
      <c r="A184" s="131" t="s">
        <v>69</v>
      </c>
      <c r="B184" s="98">
        <v>2</v>
      </c>
      <c r="C184" s="99">
        <v>39215</v>
      </c>
      <c r="D184" s="100" t="s">
        <v>283</v>
      </c>
      <c r="E184" s="101">
        <v>2028</v>
      </c>
      <c r="F184" s="102">
        <v>0.4166666666666667</v>
      </c>
      <c r="G184" s="100" t="s">
        <v>71</v>
      </c>
      <c r="H184" s="100" t="s">
        <v>179</v>
      </c>
    </row>
    <row r="185" spans="1:8" ht="12.75">
      <c r="A185" s="131" t="s">
        <v>69</v>
      </c>
      <c r="B185" s="98">
        <v>2</v>
      </c>
      <c r="C185" s="99">
        <v>39215</v>
      </c>
      <c r="D185" s="100" t="s">
        <v>283</v>
      </c>
      <c r="E185" s="101">
        <v>2029</v>
      </c>
      <c r="F185" s="102">
        <v>0.5</v>
      </c>
      <c r="G185" s="100" t="s">
        <v>179</v>
      </c>
      <c r="H185" s="100" t="s">
        <v>74</v>
      </c>
    </row>
    <row r="186" spans="1:8" ht="12.75">
      <c r="A186" s="131" t="s">
        <v>69</v>
      </c>
      <c r="B186" s="98">
        <v>2</v>
      </c>
      <c r="C186" s="99">
        <v>39215</v>
      </c>
      <c r="D186" s="100" t="s">
        <v>283</v>
      </c>
      <c r="E186" s="101">
        <v>2030</v>
      </c>
      <c r="F186" s="102">
        <v>0.5833333333333334</v>
      </c>
      <c r="G186" s="100" t="s">
        <v>74</v>
      </c>
      <c r="H186" s="100" t="s">
        <v>71</v>
      </c>
    </row>
    <row r="187" spans="1:8" ht="12.75">
      <c r="A187" s="131" t="s">
        <v>69</v>
      </c>
      <c r="B187" s="98">
        <v>2</v>
      </c>
      <c r="C187" s="99">
        <v>39215</v>
      </c>
      <c r="D187" s="100" t="s">
        <v>282</v>
      </c>
      <c r="E187" s="101">
        <v>2031</v>
      </c>
      <c r="F187" s="102">
        <v>0.4166666666666667</v>
      </c>
      <c r="G187" s="100" t="s">
        <v>174</v>
      </c>
      <c r="H187" s="100" t="s">
        <v>197</v>
      </c>
    </row>
    <row r="188" spans="1:8" ht="12.75">
      <c r="A188" s="131" t="s">
        <v>69</v>
      </c>
      <c r="B188" s="98">
        <v>2</v>
      </c>
      <c r="C188" s="99">
        <v>39215</v>
      </c>
      <c r="D188" s="100" t="s">
        <v>282</v>
      </c>
      <c r="E188" s="101">
        <v>2032</v>
      </c>
      <c r="F188" s="102">
        <v>0.5</v>
      </c>
      <c r="G188" s="100" t="s">
        <v>197</v>
      </c>
      <c r="H188" s="100" t="s">
        <v>136</v>
      </c>
    </row>
    <row r="189" spans="1:8" ht="12.75">
      <c r="A189" s="131" t="s">
        <v>69</v>
      </c>
      <c r="B189" s="98">
        <v>2</v>
      </c>
      <c r="C189" s="99">
        <v>39215</v>
      </c>
      <c r="D189" s="100" t="s">
        <v>282</v>
      </c>
      <c r="E189" s="101">
        <v>2033</v>
      </c>
      <c r="F189" s="102">
        <v>0.5833333333333334</v>
      </c>
      <c r="G189" s="100" t="s">
        <v>136</v>
      </c>
      <c r="H189" s="100" t="s">
        <v>174</v>
      </c>
    </row>
    <row r="190" spans="1:8" ht="12.75">
      <c r="A190" s="131" t="s">
        <v>69</v>
      </c>
      <c r="B190" s="98">
        <v>2</v>
      </c>
      <c r="C190" s="99">
        <v>39215</v>
      </c>
      <c r="D190" s="100" t="s">
        <v>141</v>
      </c>
      <c r="E190" s="101">
        <v>2034</v>
      </c>
      <c r="F190" s="102">
        <v>0.4166666666666667</v>
      </c>
      <c r="G190" s="100" t="s">
        <v>141</v>
      </c>
      <c r="H190" s="100" t="s">
        <v>77</v>
      </c>
    </row>
    <row r="191" spans="1:8" ht="12.75">
      <c r="A191" s="131" t="s">
        <v>69</v>
      </c>
      <c r="B191" s="98">
        <v>2</v>
      </c>
      <c r="C191" s="99">
        <v>39215</v>
      </c>
      <c r="D191" s="100" t="s">
        <v>141</v>
      </c>
      <c r="E191" s="101">
        <v>2035</v>
      </c>
      <c r="F191" s="102">
        <v>0.5</v>
      </c>
      <c r="G191" s="100" t="s">
        <v>77</v>
      </c>
      <c r="H191" s="100" t="s">
        <v>85</v>
      </c>
    </row>
    <row r="192" spans="1:8" ht="12.75">
      <c r="A192" s="131" t="s">
        <v>69</v>
      </c>
      <c r="B192" s="98">
        <v>2</v>
      </c>
      <c r="C192" s="99">
        <v>39215</v>
      </c>
      <c r="D192" s="100" t="s">
        <v>141</v>
      </c>
      <c r="E192" s="101">
        <v>2036</v>
      </c>
      <c r="F192" s="102">
        <v>0.5833333333333334</v>
      </c>
      <c r="G192" s="100" t="s">
        <v>85</v>
      </c>
      <c r="H192" s="100" t="s">
        <v>141</v>
      </c>
    </row>
    <row r="193" spans="1:8" ht="12.75">
      <c r="A193" s="131" t="s">
        <v>69</v>
      </c>
      <c r="B193" s="98">
        <v>3</v>
      </c>
      <c r="C193" s="99">
        <v>39221</v>
      </c>
      <c r="D193" s="100" t="s">
        <v>136</v>
      </c>
      <c r="E193" s="101">
        <v>2037</v>
      </c>
      <c r="F193" s="102">
        <v>0.5</v>
      </c>
      <c r="G193" s="100" t="s">
        <v>136</v>
      </c>
      <c r="H193" s="100" t="s">
        <v>77</v>
      </c>
    </row>
    <row r="194" spans="1:8" ht="12.75">
      <c r="A194" s="131" t="s">
        <v>69</v>
      </c>
      <c r="B194" s="98">
        <v>3</v>
      </c>
      <c r="C194" s="99">
        <v>39221</v>
      </c>
      <c r="D194" s="100" t="s">
        <v>136</v>
      </c>
      <c r="E194" s="101">
        <v>2038</v>
      </c>
      <c r="F194" s="102">
        <v>0.5833333333333334</v>
      </c>
      <c r="G194" s="100" t="s">
        <v>77</v>
      </c>
      <c r="H194" s="100" t="s">
        <v>74</v>
      </c>
    </row>
    <row r="195" spans="1:8" ht="12.75">
      <c r="A195" s="131" t="s">
        <v>69</v>
      </c>
      <c r="B195" s="98">
        <v>3</v>
      </c>
      <c r="C195" s="99">
        <v>39221</v>
      </c>
      <c r="D195" s="100" t="s">
        <v>136</v>
      </c>
      <c r="E195" s="101">
        <v>2039</v>
      </c>
      <c r="F195" s="102">
        <v>0.6666666666666666</v>
      </c>
      <c r="G195" s="100" t="s">
        <v>74</v>
      </c>
      <c r="H195" s="100" t="s">
        <v>136</v>
      </c>
    </row>
    <row r="196" spans="1:8" ht="12.75">
      <c r="A196" s="131" t="s">
        <v>69</v>
      </c>
      <c r="B196" s="98">
        <v>3</v>
      </c>
      <c r="C196" s="99">
        <v>39222</v>
      </c>
      <c r="D196" s="100" t="s">
        <v>136</v>
      </c>
      <c r="E196" s="101">
        <v>2040</v>
      </c>
      <c r="F196" s="102">
        <v>0.4166666666666667</v>
      </c>
      <c r="G196" s="100" t="s">
        <v>136</v>
      </c>
      <c r="H196" s="100" t="s">
        <v>74</v>
      </c>
    </row>
    <row r="197" spans="1:8" ht="12.75">
      <c r="A197" s="131" t="s">
        <v>69</v>
      </c>
      <c r="B197" s="98">
        <v>3</v>
      </c>
      <c r="C197" s="99">
        <v>39222</v>
      </c>
      <c r="D197" s="100" t="s">
        <v>136</v>
      </c>
      <c r="E197" s="101">
        <v>2041</v>
      </c>
      <c r="F197" s="102">
        <v>0.5</v>
      </c>
      <c r="G197" s="100" t="s">
        <v>74</v>
      </c>
      <c r="H197" s="100" t="s">
        <v>77</v>
      </c>
    </row>
    <row r="198" spans="1:8" ht="12.75">
      <c r="A198" s="131" t="s">
        <v>69</v>
      </c>
      <c r="B198" s="98">
        <v>3</v>
      </c>
      <c r="C198" s="99">
        <v>39222</v>
      </c>
      <c r="D198" s="100" t="s">
        <v>136</v>
      </c>
      <c r="E198" s="101">
        <v>2042</v>
      </c>
      <c r="F198" s="102">
        <v>0.5833333333333334</v>
      </c>
      <c r="G198" s="100" t="s">
        <v>77</v>
      </c>
      <c r="H198" s="100" t="s">
        <v>136</v>
      </c>
    </row>
    <row r="199" spans="1:8" ht="12.75">
      <c r="A199" s="131" t="s">
        <v>69</v>
      </c>
      <c r="B199" s="98">
        <v>3</v>
      </c>
      <c r="C199" s="99">
        <v>39228</v>
      </c>
      <c r="D199" s="100" t="s">
        <v>85</v>
      </c>
      <c r="E199" s="101">
        <v>2043</v>
      </c>
      <c r="F199" s="102">
        <v>0.5</v>
      </c>
      <c r="G199" s="100" t="s">
        <v>85</v>
      </c>
      <c r="H199" s="100" t="s">
        <v>197</v>
      </c>
    </row>
    <row r="200" spans="1:8" ht="12.75">
      <c r="A200" s="131" t="s">
        <v>69</v>
      </c>
      <c r="B200" s="98">
        <v>3</v>
      </c>
      <c r="C200" s="99">
        <v>39228</v>
      </c>
      <c r="D200" s="100" t="s">
        <v>85</v>
      </c>
      <c r="E200" s="101">
        <v>2044</v>
      </c>
      <c r="F200" s="102">
        <v>0.5833333333333334</v>
      </c>
      <c r="G200" s="100" t="s">
        <v>197</v>
      </c>
      <c r="H200" s="100" t="s">
        <v>179</v>
      </c>
    </row>
    <row r="201" spans="1:8" ht="12.75">
      <c r="A201" s="131" t="s">
        <v>69</v>
      </c>
      <c r="B201" s="98">
        <v>3</v>
      </c>
      <c r="C201" s="99">
        <v>39228</v>
      </c>
      <c r="D201" s="100" t="s">
        <v>85</v>
      </c>
      <c r="E201" s="101">
        <v>2045</v>
      </c>
      <c r="F201" s="102">
        <v>0.6666666666666666</v>
      </c>
      <c r="G201" s="100" t="s">
        <v>179</v>
      </c>
      <c r="H201" s="100" t="s">
        <v>85</v>
      </c>
    </row>
    <row r="202" spans="1:8" ht="12.75">
      <c r="A202" s="131" t="s">
        <v>69</v>
      </c>
      <c r="B202" s="98">
        <v>3</v>
      </c>
      <c r="C202" s="99">
        <v>39228</v>
      </c>
      <c r="D202" s="100" t="s">
        <v>282</v>
      </c>
      <c r="E202" s="101">
        <v>2046</v>
      </c>
      <c r="F202" s="102">
        <v>0.5</v>
      </c>
      <c r="G202" s="100" t="s">
        <v>174</v>
      </c>
      <c r="H202" s="100" t="s">
        <v>71</v>
      </c>
    </row>
    <row r="203" spans="1:8" ht="12.75">
      <c r="A203" s="131" t="s">
        <v>69</v>
      </c>
      <c r="B203" s="98">
        <v>3</v>
      </c>
      <c r="C203" s="99">
        <v>39228</v>
      </c>
      <c r="D203" s="100" t="s">
        <v>282</v>
      </c>
      <c r="E203" s="101">
        <v>2047</v>
      </c>
      <c r="F203" s="102">
        <v>0.5833333333333334</v>
      </c>
      <c r="G203" s="100" t="s">
        <v>71</v>
      </c>
      <c r="H203" s="100" t="s">
        <v>141</v>
      </c>
    </row>
    <row r="204" spans="1:8" ht="12.75">
      <c r="A204" s="131" t="s">
        <v>69</v>
      </c>
      <c r="B204" s="98">
        <v>3</v>
      </c>
      <c r="C204" s="99">
        <v>39228</v>
      </c>
      <c r="D204" s="100" t="s">
        <v>282</v>
      </c>
      <c r="E204" s="101">
        <v>2048</v>
      </c>
      <c r="F204" s="102">
        <v>0.6666666666666666</v>
      </c>
      <c r="G204" s="100" t="s">
        <v>141</v>
      </c>
      <c r="H204" s="100" t="s">
        <v>174</v>
      </c>
    </row>
    <row r="205" spans="1:8" ht="12.75">
      <c r="A205" s="131" t="s">
        <v>69</v>
      </c>
      <c r="B205" s="98">
        <v>3</v>
      </c>
      <c r="C205" s="99">
        <v>39229</v>
      </c>
      <c r="D205" s="100" t="s">
        <v>85</v>
      </c>
      <c r="E205" s="101">
        <v>2049</v>
      </c>
      <c r="F205" s="102">
        <v>0.4166666666666667</v>
      </c>
      <c r="G205" s="100" t="s">
        <v>85</v>
      </c>
      <c r="H205" s="100" t="s">
        <v>179</v>
      </c>
    </row>
    <row r="206" spans="1:8" ht="12.75">
      <c r="A206" s="131" t="s">
        <v>69</v>
      </c>
      <c r="B206" s="98">
        <v>3</v>
      </c>
      <c r="C206" s="99">
        <v>39229</v>
      </c>
      <c r="D206" s="100" t="s">
        <v>85</v>
      </c>
      <c r="E206" s="101">
        <v>2050</v>
      </c>
      <c r="F206" s="102">
        <v>0.5</v>
      </c>
      <c r="G206" s="100" t="s">
        <v>179</v>
      </c>
      <c r="H206" s="100" t="s">
        <v>197</v>
      </c>
    </row>
    <row r="207" spans="1:8" ht="12.75">
      <c r="A207" s="131" t="s">
        <v>69</v>
      </c>
      <c r="B207" s="98">
        <v>3</v>
      </c>
      <c r="C207" s="99">
        <v>39229</v>
      </c>
      <c r="D207" s="100" t="s">
        <v>85</v>
      </c>
      <c r="E207" s="101">
        <v>2051</v>
      </c>
      <c r="F207" s="102">
        <v>0.5833333333333334</v>
      </c>
      <c r="G207" s="100" t="s">
        <v>197</v>
      </c>
      <c r="H207" s="100" t="s">
        <v>85</v>
      </c>
    </row>
    <row r="208" spans="1:8" ht="12.75">
      <c r="A208" s="131" t="s">
        <v>69</v>
      </c>
      <c r="B208" s="98">
        <v>3</v>
      </c>
      <c r="C208" s="99">
        <v>39229</v>
      </c>
      <c r="D208" s="100" t="s">
        <v>282</v>
      </c>
      <c r="E208" s="101">
        <v>2052</v>
      </c>
      <c r="F208" s="102">
        <v>0.4166666666666667</v>
      </c>
      <c r="G208" s="100" t="s">
        <v>174</v>
      </c>
      <c r="H208" s="100" t="s">
        <v>141</v>
      </c>
    </row>
    <row r="209" spans="1:8" ht="12.75">
      <c r="A209" s="131" t="s">
        <v>69</v>
      </c>
      <c r="B209" s="98">
        <v>3</v>
      </c>
      <c r="C209" s="99">
        <v>39229</v>
      </c>
      <c r="D209" s="100" t="s">
        <v>282</v>
      </c>
      <c r="E209" s="101">
        <v>2053</v>
      </c>
      <c r="F209" s="102">
        <v>0.5</v>
      </c>
      <c r="G209" s="100" t="s">
        <v>141</v>
      </c>
      <c r="H209" s="100" t="s">
        <v>71</v>
      </c>
    </row>
    <row r="210" spans="1:8" ht="12.75">
      <c r="A210" s="131" t="s">
        <v>69</v>
      </c>
      <c r="B210" s="98">
        <v>3</v>
      </c>
      <c r="C210" s="99">
        <v>39229</v>
      </c>
      <c r="D210" s="100" t="s">
        <v>282</v>
      </c>
      <c r="E210" s="101">
        <v>2054</v>
      </c>
      <c r="F210" s="102">
        <v>0.5833333333333334</v>
      </c>
      <c r="G210" s="100" t="s">
        <v>71</v>
      </c>
      <c r="H210" s="100" t="s">
        <v>174</v>
      </c>
    </row>
    <row r="211" spans="1:8" ht="12.75">
      <c r="A211" s="131" t="s">
        <v>69</v>
      </c>
      <c r="B211" s="98">
        <v>4</v>
      </c>
      <c r="C211" s="99">
        <v>39242</v>
      </c>
      <c r="D211" s="100" t="s">
        <v>77</v>
      </c>
      <c r="E211" s="101">
        <v>2055</v>
      </c>
      <c r="F211" s="102">
        <v>0.5</v>
      </c>
      <c r="G211" s="100" t="s">
        <v>77</v>
      </c>
      <c r="H211" s="100" t="s">
        <v>179</v>
      </c>
    </row>
    <row r="212" spans="1:8" ht="12.75">
      <c r="A212" s="131" t="s">
        <v>69</v>
      </c>
      <c r="B212" s="98">
        <v>4</v>
      </c>
      <c r="C212" s="99">
        <v>39242</v>
      </c>
      <c r="D212" s="100" t="s">
        <v>77</v>
      </c>
      <c r="E212" s="101">
        <v>2056</v>
      </c>
      <c r="F212" s="102">
        <v>0.5833333333333334</v>
      </c>
      <c r="G212" s="100" t="s">
        <v>179</v>
      </c>
      <c r="H212" s="100" t="s">
        <v>174</v>
      </c>
    </row>
    <row r="213" spans="1:8" ht="12.75">
      <c r="A213" s="131" t="s">
        <v>69</v>
      </c>
      <c r="B213" s="98">
        <v>4</v>
      </c>
      <c r="C213" s="99">
        <v>39242</v>
      </c>
      <c r="D213" s="100" t="s">
        <v>77</v>
      </c>
      <c r="E213" s="101">
        <v>2057</v>
      </c>
      <c r="F213" s="102">
        <v>0.6666666666666666</v>
      </c>
      <c r="G213" s="100" t="s">
        <v>174</v>
      </c>
      <c r="H213" s="100" t="s">
        <v>77</v>
      </c>
    </row>
    <row r="214" spans="1:8" ht="12.75">
      <c r="A214" s="131" t="s">
        <v>69</v>
      </c>
      <c r="B214" s="98">
        <v>4</v>
      </c>
      <c r="C214" s="99">
        <v>39242</v>
      </c>
      <c r="D214" s="100" t="s">
        <v>197</v>
      </c>
      <c r="E214" s="101">
        <v>2058</v>
      </c>
      <c r="F214" s="102">
        <v>0.5</v>
      </c>
      <c r="G214" s="100" t="s">
        <v>197</v>
      </c>
      <c r="H214" s="100" t="s">
        <v>141</v>
      </c>
    </row>
    <row r="215" spans="1:8" ht="12.75">
      <c r="A215" s="131" t="s">
        <v>69</v>
      </c>
      <c r="B215" s="98">
        <v>4</v>
      </c>
      <c r="C215" s="99">
        <v>39242</v>
      </c>
      <c r="D215" s="100" t="s">
        <v>197</v>
      </c>
      <c r="E215" s="101">
        <v>2059</v>
      </c>
      <c r="F215" s="102">
        <v>0.5833333333333334</v>
      </c>
      <c r="G215" s="100" t="s">
        <v>141</v>
      </c>
      <c r="H215" s="100" t="s">
        <v>74</v>
      </c>
    </row>
    <row r="216" spans="1:8" ht="12.75">
      <c r="A216" s="131" t="s">
        <v>69</v>
      </c>
      <c r="B216" s="98">
        <v>4</v>
      </c>
      <c r="C216" s="99">
        <v>39242</v>
      </c>
      <c r="D216" s="100" t="s">
        <v>197</v>
      </c>
      <c r="E216" s="101">
        <v>2060</v>
      </c>
      <c r="F216" s="102">
        <v>0.6666666666666666</v>
      </c>
      <c r="G216" s="100" t="s">
        <v>74</v>
      </c>
      <c r="H216" s="100" t="s">
        <v>197</v>
      </c>
    </row>
    <row r="217" spans="1:8" ht="12.75">
      <c r="A217" s="131" t="s">
        <v>69</v>
      </c>
      <c r="B217" s="98">
        <v>4</v>
      </c>
      <c r="C217" s="99">
        <v>39242</v>
      </c>
      <c r="D217" s="100" t="s">
        <v>189</v>
      </c>
      <c r="E217" s="101">
        <v>2061</v>
      </c>
      <c r="F217" s="102">
        <v>0.5</v>
      </c>
      <c r="G217" s="100" t="s">
        <v>136</v>
      </c>
      <c r="H217" s="100" t="s">
        <v>71</v>
      </c>
    </row>
    <row r="218" spans="1:8" ht="12.75">
      <c r="A218" s="131" t="s">
        <v>69</v>
      </c>
      <c r="B218" s="98">
        <v>4</v>
      </c>
      <c r="C218" s="99">
        <v>39242</v>
      </c>
      <c r="D218" s="100" t="s">
        <v>189</v>
      </c>
      <c r="E218" s="101">
        <v>2062</v>
      </c>
      <c r="F218" s="102">
        <v>0.5833333333333334</v>
      </c>
      <c r="G218" s="100" t="s">
        <v>71</v>
      </c>
      <c r="H218" s="100" t="s">
        <v>85</v>
      </c>
    </row>
    <row r="219" spans="1:8" ht="12.75">
      <c r="A219" s="131" t="s">
        <v>69</v>
      </c>
      <c r="B219" s="98">
        <v>4</v>
      </c>
      <c r="C219" s="99">
        <v>39242</v>
      </c>
      <c r="D219" s="100" t="s">
        <v>189</v>
      </c>
      <c r="E219" s="101">
        <v>2063</v>
      </c>
      <c r="F219" s="102">
        <v>0.6666666666666666</v>
      </c>
      <c r="G219" s="100" t="s">
        <v>85</v>
      </c>
      <c r="H219" s="100" t="s">
        <v>136</v>
      </c>
    </row>
    <row r="220" spans="1:8" ht="12.75">
      <c r="A220" s="131" t="s">
        <v>69</v>
      </c>
      <c r="B220" s="98">
        <v>4</v>
      </c>
      <c r="C220" s="99">
        <v>39243</v>
      </c>
      <c r="D220" s="100" t="s">
        <v>68</v>
      </c>
      <c r="E220" s="101">
        <v>2064</v>
      </c>
      <c r="F220" s="102">
        <v>0.4166666666666667</v>
      </c>
      <c r="G220" s="100" t="s">
        <v>179</v>
      </c>
      <c r="H220" s="100" t="s">
        <v>77</v>
      </c>
    </row>
    <row r="221" spans="1:8" ht="12.75">
      <c r="A221" s="131" t="s">
        <v>69</v>
      </c>
      <c r="B221" s="98">
        <v>4</v>
      </c>
      <c r="C221" s="99">
        <v>39243</v>
      </c>
      <c r="D221" s="100" t="s">
        <v>68</v>
      </c>
      <c r="E221" s="101">
        <v>2065</v>
      </c>
      <c r="F221" s="102">
        <v>0.5</v>
      </c>
      <c r="G221" s="100" t="s">
        <v>77</v>
      </c>
      <c r="H221" s="100" t="s">
        <v>174</v>
      </c>
    </row>
    <row r="222" spans="1:8" ht="12.75">
      <c r="A222" s="131" t="s">
        <v>69</v>
      </c>
      <c r="B222" s="98">
        <v>4</v>
      </c>
      <c r="C222" s="99">
        <v>39243</v>
      </c>
      <c r="D222" s="100" t="s">
        <v>68</v>
      </c>
      <c r="E222" s="101">
        <v>2066</v>
      </c>
      <c r="F222" s="102">
        <v>0.5833333333333334</v>
      </c>
      <c r="G222" s="100" t="s">
        <v>174</v>
      </c>
      <c r="H222" s="100" t="s">
        <v>179</v>
      </c>
    </row>
    <row r="223" spans="1:8" ht="12.75">
      <c r="A223" s="131" t="s">
        <v>69</v>
      </c>
      <c r="B223" s="98">
        <v>4</v>
      </c>
      <c r="C223" s="99">
        <v>39243</v>
      </c>
      <c r="D223" s="100" t="s">
        <v>197</v>
      </c>
      <c r="E223" s="101">
        <v>2067</v>
      </c>
      <c r="F223" s="102">
        <v>0.4166666666666667</v>
      </c>
      <c r="G223" s="100" t="s">
        <v>197</v>
      </c>
      <c r="H223" s="100" t="s">
        <v>74</v>
      </c>
    </row>
    <row r="224" spans="1:8" ht="12.75">
      <c r="A224" s="131" t="s">
        <v>69</v>
      </c>
      <c r="B224" s="98">
        <v>4</v>
      </c>
      <c r="C224" s="99">
        <v>39243</v>
      </c>
      <c r="D224" s="100" t="s">
        <v>197</v>
      </c>
      <c r="E224" s="101">
        <v>2068</v>
      </c>
      <c r="F224" s="102">
        <v>0.5</v>
      </c>
      <c r="G224" s="100" t="s">
        <v>74</v>
      </c>
      <c r="H224" s="100" t="s">
        <v>141</v>
      </c>
    </row>
    <row r="225" spans="1:8" ht="12.75">
      <c r="A225" s="131" t="s">
        <v>69</v>
      </c>
      <c r="B225" s="98">
        <v>4</v>
      </c>
      <c r="C225" s="99">
        <v>39243</v>
      </c>
      <c r="D225" s="100" t="s">
        <v>197</v>
      </c>
      <c r="E225" s="101">
        <v>2069</v>
      </c>
      <c r="F225" s="102">
        <v>0.5833333333333334</v>
      </c>
      <c r="G225" s="100" t="s">
        <v>141</v>
      </c>
      <c r="H225" s="100" t="s">
        <v>197</v>
      </c>
    </row>
    <row r="226" spans="1:8" ht="12.75">
      <c r="A226" s="131" t="s">
        <v>69</v>
      </c>
      <c r="B226" s="98">
        <v>4</v>
      </c>
      <c r="C226" s="99">
        <v>39243</v>
      </c>
      <c r="D226" s="100" t="s">
        <v>136</v>
      </c>
      <c r="E226" s="101">
        <v>2070</v>
      </c>
      <c r="F226" s="102">
        <v>0.4166666666666667</v>
      </c>
      <c r="G226" s="100" t="s">
        <v>136</v>
      </c>
      <c r="H226" s="100" t="s">
        <v>85</v>
      </c>
    </row>
    <row r="227" spans="1:8" ht="12.75">
      <c r="A227" s="131" t="s">
        <v>69</v>
      </c>
      <c r="B227" s="98">
        <v>4</v>
      </c>
      <c r="C227" s="99">
        <v>39243</v>
      </c>
      <c r="D227" s="100" t="s">
        <v>136</v>
      </c>
      <c r="E227" s="101">
        <v>2071</v>
      </c>
      <c r="F227" s="102">
        <v>0.5</v>
      </c>
      <c r="G227" s="100" t="s">
        <v>85</v>
      </c>
      <c r="H227" s="100" t="s">
        <v>71</v>
      </c>
    </row>
    <row r="228" spans="1:8" ht="12.75">
      <c r="A228" s="131" t="s">
        <v>69</v>
      </c>
      <c r="B228" s="98">
        <v>4</v>
      </c>
      <c r="C228" s="99">
        <v>39243</v>
      </c>
      <c r="D228" s="100" t="s">
        <v>136</v>
      </c>
      <c r="E228" s="101">
        <v>2072</v>
      </c>
      <c r="F228" s="102">
        <v>0.5833333333333334</v>
      </c>
      <c r="G228" s="100" t="s">
        <v>71</v>
      </c>
      <c r="H228" s="100" t="s">
        <v>136</v>
      </c>
    </row>
    <row r="229" spans="1:8" ht="12.75">
      <c r="A229" s="131" t="s">
        <v>69</v>
      </c>
      <c r="B229" s="98">
        <v>5</v>
      </c>
      <c r="C229" s="99">
        <v>39256</v>
      </c>
      <c r="D229" s="100" t="s">
        <v>85</v>
      </c>
      <c r="E229" s="101">
        <v>2073</v>
      </c>
      <c r="F229" s="102">
        <v>0.5</v>
      </c>
      <c r="G229" s="100" t="s">
        <v>85</v>
      </c>
      <c r="H229" s="100" t="s">
        <v>174</v>
      </c>
    </row>
    <row r="230" spans="1:8" ht="12.75">
      <c r="A230" s="131" t="s">
        <v>69</v>
      </c>
      <c r="B230" s="98">
        <v>5</v>
      </c>
      <c r="C230" s="99">
        <v>39256</v>
      </c>
      <c r="D230" s="100" t="s">
        <v>85</v>
      </c>
      <c r="E230" s="101">
        <v>2074</v>
      </c>
      <c r="F230" s="102">
        <v>0.5833333333333334</v>
      </c>
      <c r="G230" s="100" t="s">
        <v>174</v>
      </c>
      <c r="H230" s="100" t="s">
        <v>136</v>
      </c>
    </row>
    <row r="231" spans="1:8" ht="12.75">
      <c r="A231" s="131" t="s">
        <v>69</v>
      </c>
      <c r="B231" s="98">
        <v>5</v>
      </c>
      <c r="C231" s="99">
        <v>39256</v>
      </c>
      <c r="D231" s="100" t="s">
        <v>85</v>
      </c>
      <c r="E231" s="101">
        <v>2075</v>
      </c>
      <c r="F231" s="102">
        <v>0.6666666666666666</v>
      </c>
      <c r="G231" s="100" t="s">
        <v>136</v>
      </c>
      <c r="H231" s="100" t="s">
        <v>85</v>
      </c>
    </row>
    <row r="232" spans="1:8" ht="12.75">
      <c r="A232" s="131" t="s">
        <v>69</v>
      </c>
      <c r="B232" s="98">
        <v>5</v>
      </c>
      <c r="C232" s="99">
        <v>39256</v>
      </c>
      <c r="D232" s="100" t="s">
        <v>77</v>
      </c>
      <c r="E232" s="101">
        <v>2076</v>
      </c>
      <c r="F232" s="102">
        <v>0.5</v>
      </c>
      <c r="G232" s="100" t="s">
        <v>77</v>
      </c>
      <c r="H232" s="100" t="s">
        <v>71</v>
      </c>
    </row>
    <row r="233" spans="1:8" ht="12.75">
      <c r="A233" s="131" t="s">
        <v>69</v>
      </c>
      <c r="B233" s="98">
        <v>5</v>
      </c>
      <c r="C233" s="99">
        <v>39256</v>
      </c>
      <c r="D233" s="100" t="s">
        <v>77</v>
      </c>
      <c r="E233" s="101">
        <v>2077</v>
      </c>
      <c r="F233" s="102">
        <v>0.5833333333333334</v>
      </c>
      <c r="G233" s="100" t="s">
        <v>71</v>
      </c>
      <c r="H233" s="100" t="s">
        <v>141</v>
      </c>
    </row>
    <row r="234" spans="1:8" ht="12.75">
      <c r="A234" s="131" t="s">
        <v>69</v>
      </c>
      <c r="B234" s="98">
        <v>5</v>
      </c>
      <c r="C234" s="99">
        <v>39256</v>
      </c>
      <c r="D234" s="100" t="s">
        <v>77</v>
      </c>
      <c r="E234" s="101">
        <v>2078</v>
      </c>
      <c r="F234" s="102">
        <v>0.6666666666666666</v>
      </c>
      <c r="G234" s="100" t="s">
        <v>141</v>
      </c>
      <c r="H234" s="100" t="s">
        <v>77</v>
      </c>
    </row>
    <row r="235" spans="1:8" ht="12.75">
      <c r="A235" s="131" t="s">
        <v>69</v>
      </c>
      <c r="B235" s="98">
        <v>5</v>
      </c>
      <c r="C235" s="99">
        <v>39256</v>
      </c>
      <c r="D235" s="100" t="s">
        <v>284</v>
      </c>
      <c r="E235" s="101">
        <v>2079</v>
      </c>
      <c r="F235" s="102">
        <v>0.5</v>
      </c>
      <c r="G235" s="100" t="s">
        <v>74</v>
      </c>
      <c r="H235" s="100" t="s">
        <v>179</v>
      </c>
    </row>
    <row r="236" spans="1:8" ht="12.75">
      <c r="A236" s="131" t="s">
        <v>69</v>
      </c>
      <c r="B236" s="98">
        <v>5</v>
      </c>
      <c r="C236" s="99">
        <v>39256</v>
      </c>
      <c r="D236" s="100" t="s">
        <v>284</v>
      </c>
      <c r="E236" s="101">
        <v>2080</v>
      </c>
      <c r="F236" s="102">
        <v>0.5833333333333334</v>
      </c>
      <c r="G236" s="100" t="s">
        <v>179</v>
      </c>
      <c r="H236" s="100" t="s">
        <v>197</v>
      </c>
    </row>
    <row r="237" spans="1:8" ht="12.75">
      <c r="A237" s="131" t="s">
        <v>69</v>
      </c>
      <c r="B237" s="98">
        <v>5</v>
      </c>
      <c r="C237" s="99">
        <v>39256</v>
      </c>
      <c r="D237" s="100" t="s">
        <v>284</v>
      </c>
      <c r="E237" s="101">
        <v>2081</v>
      </c>
      <c r="F237" s="102">
        <v>0.6666666666666666</v>
      </c>
      <c r="G237" s="100" t="s">
        <v>197</v>
      </c>
      <c r="H237" s="100" t="s">
        <v>74</v>
      </c>
    </row>
    <row r="238" spans="1:8" ht="12.75">
      <c r="A238" s="131" t="s">
        <v>69</v>
      </c>
      <c r="B238" s="98">
        <v>5</v>
      </c>
      <c r="C238" s="99">
        <v>39257</v>
      </c>
      <c r="D238" s="100" t="s">
        <v>85</v>
      </c>
      <c r="E238" s="101">
        <v>2082</v>
      </c>
      <c r="F238" s="102">
        <v>0.4166666666666667</v>
      </c>
      <c r="G238" s="100" t="s">
        <v>85</v>
      </c>
      <c r="H238" s="100" t="s">
        <v>136</v>
      </c>
    </row>
    <row r="239" spans="1:8" ht="12.75">
      <c r="A239" s="131" t="s">
        <v>69</v>
      </c>
      <c r="B239" s="98">
        <v>5</v>
      </c>
      <c r="C239" s="99">
        <v>39257</v>
      </c>
      <c r="D239" s="100" t="s">
        <v>85</v>
      </c>
      <c r="E239" s="101">
        <v>2083</v>
      </c>
      <c r="F239" s="102">
        <v>0.5</v>
      </c>
      <c r="G239" s="100" t="s">
        <v>136</v>
      </c>
      <c r="H239" s="100" t="s">
        <v>174</v>
      </c>
    </row>
    <row r="240" spans="1:8" ht="12.75">
      <c r="A240" s="131" t="s">
        <v>69</v>
      </c>
      <c r="B240" s="98">
        <v>5</v>
      </c>
      <c r="C240" s="99">
        <v>39257</v>
      </c>
      <c r="D240" s="100" t="s">
        <v>85</v>
      </c>
      <c r="E240" s="101">
        <v>2084</v>
      </c>
      <c r="F240" s="102">
        <v>0.5833333333333334</v>
      </c>
      <c r="G240" s="100" t="s">
        <v>174</v>
      </c>
      <c r="H240" s="100" t="s">
        <v>85</v>
      </c>
    </row>
    <row r="241" spans="1:8" ht="12.75">
      <c r="A241" s="131" t="s">
        <v>69</v>
      </c>
      <c r="B241" s="98">
        <v>5</v>
      </c>
      <c r="C241" s="99">
        <v>39257</v>
      </c>
      <c r="D241" s="100" t="s">
        <v>77</v>
      </c>
      <c r="E241" s="101">
        <v>2085</v>
      </c>
      <c r="F241" s="102">
        <v>0.4166666666666667</v>
      </c>
      <c r="G241" s="100" t="s">
        <v>77</v>
      </c>
      <c r="H241" s="100" t="s">
        <v>141</v>
      </c>
    </row>
    <row r="242" spans="1:8" ht="12.75">
      <c r="A242" s="131" t="s">
        <v>69</v>
      </c>
      <c r="B242" s="98">
        <v>5</v>
      </c>
      <c r="C242" s="99">
        <v>39257</v>
      </c>
      <c r="D242" s="100" t="s">
        <v>77</v>
      </c>
      <c r="E242" s="101">
        <v>2086</v>
      </c>
      <c r="F242" s="102">
        <v>0.5</v>
      </c>
      <c r="G242" s="100" t="s">
        <v>141</v>
      </c>
      <c r="H242" s="100" t="s">
        <v>71</v>
      </c>
    </row>
    <row r="243" spans="1:8" ht="12.75">
      <c r="A243" s="131" t="s">
        <v>69</v>
      </c>
      <c r="B243" s="98">
        <v>5</v>
      </c>
      <c r="C243" s="99">
        <v>39257</v>
      </c>
      <c r="D243" s="100" t="s">
        <v>77</v>
      </c>
      <c r="E243" s="101">
        <v>2087</v>
      </c>
      <c r="F243" s="102">
        <v>0.5833333333333334</v>
      </c>
      <c r="G243" s="100" t="s">
        <v>71</v>
      </c>
      <c r="H243" s="100" t="s">
        <v>77</v>
      </c>
    </row>
    <row r="244" spans="1:8" ht="12.75">
      <c r="A244" s="131" t="s">
        <v>69</v>
      </c>
      <c r="B244" s="98">
        <v>5</v>
      </c>
      <c r="C244" s="99">
        <v>39257</v>
      </c>
      <c r="D244" s="100" t="s">
        <v>284</v>
      </c>
      <c r="E244" s="101">
        <v>2088</v>
      </c>
      <c r="F244" s="102">
        <v>0.4166666666666667</v>
      </c>
      <c r="G244" s="100" t="s">
        <v>74</v>
      </c>
      <c r="H244" s="100" t="s">
        <v>197</v>
      </c>
    </row>
    <row r="245" spans="1:8" ht="12.75">
      <c r="A245" s="131" t="s">
        <v>69</v>
      </c>
      <c r="B245" s="98">
        <v>5</v>
      </c>
      <c r="C245" s="99">
        <v>39257</v>
      </c>
      <c r="D245" s="100" t="s">
        <v>284</v>
      </c>
      <c r="E245" s="101">
        <v>2089</v>
      </c>
      <c r="F245" s="102">
        <v>0.5</v>
      </c>
      <c r="G245" s="100" t="s">
        <v>197</v>
      </c>
      <c r="H245" s="100" t="s">
        <v>179</v>
      </c>
    </row>
    <row r="246" spans="1:8" ht="12.75">
      <c r="A246" s="131" t="s">
        <v>69</v>
      </c>
      <c r="B246" s="98">
        <v>5</v>
      </c>
      <c r="C246" s="99">
        <v>39257</v>
      </c>
      <c r="D246" s="100" t="s">
        <v>284</v>
      </c>
      <c r="E246" s="101">
        <v>2090</v>
      </c>
      <c r="F246" s="102">
        <v>0.5833333333333334</v>
      </c>
      <c r="G246" s="100" t="s">
        <v>179</v>
      </c>
      <c r="H246" s="100" t="s">
        <v>74</v>
      </c>
    </row>
    <row r="247" spans="1:8" ht="12.75">
      <c r="A247" s="131" t="s">
        <v>69</v>
      </c>
      <c r="B247" s="98">
        <v>6</v>
      </c>
      <c r="C247" s="99">
        <v>39319</v>
      </c>
      <c r="D247" s="100" t="s">
        <v>68</v>
      </c>
      <c r="E247" s="101">
        <v>2091</v>
      </c>
      <c r="F247" s="102">
        <v>0.5</v>
      </c>
      <c r="G247" s="100" t="s">
        <v>179</v>
      </c>
      <c r="H247" s="100" t="s">
        <v>77</v>
      </c>
    </row>
    <row r="248" spans="1:8" ht="12.75">
      <c r="A248" s="131" t="s">
        <v>69</v>
      </c>
      <c r="B248" s="98">
        <v>6</v>
      </c>
      <c r="C248" s="99">
        <v>39319</v>
      </c>
      <c r="D248" s="100" t="s">
        <v>68</v>
      </c>
      <c r="E248" s="101">
        <v>2092</v>
      </c>
      <c r="F248" s="102">
        <v>0.5833333333333334</v>
      </c>
      <c r="G248" s="100" t="s">
        <v>77</v>
      </c>
      <c r="H248" s="100" t="s">
        <v>85</v>
      </c>
    </row>
    <row r="249" spans="1:8" ht="12.75">
      <c r="A249" s="131" t="s">
        <v>69</v>
      </c>
      <c r="B249" s="98">
        <v>6</v>
      </c>
      <c r="C249" s="99">
        <v>39319</v>
      </c>
      <c r="D249" s="100" t="s">
        <v>68</v>
      </c>
      <c r="E249" s="101">
        <v>2093</v>
      </c>
      <c r="F249" s="102">
        <v>0.6666666666666666</v>
      </c>
      <c r="G249" s="100" t="s">
        <v>85</v>
      </c>
      <c r="H249" s="100" t="s">
        <v>179</v>
      </c>
    </row>
    <row r="250" spans="1:8" ht="12.75">
      <c r="A250" s="131" t="s">
        <v>69</v>
      </c>
      <c r="B250" s="98">
        <v>6</v>
      </c>
      <c r="C250" s="99">
        <v>39319</v>
      </c>
      <c r="D250" s="100" t="s">
        <v>283</v>
      </c>
      <c r="E250" s="101">
        <v>2094</v>
      </c>
      <c r="F250" s="102">
        <v>0.5</v>
      </c>
      <c r="G250" s="100" t="s">
        <v>71</v>
      </c>
      <c r="H250" s="100" t="s">
        <v>74</v>
      </c>
    </row>
    <row r="251" spans="1:8" ht="12.75">
      <c r="A251" s="131" t="s">
        <v>69</v>
      </c>
      <c r="B251" s="98">
        <v>6</v>
      </c>
      <c r="C251" s="99">
        <v>39319</v>
      </c>
      <c r="D251" s="100" t="s">
        <v>283</v>
      </c>
      <c r="E251" s="101">
        <v>2095</v>
      </c>
      <c r="F251" s="102">
        <v>0.5833333333333334</v>
      </c>
      <c r="G251" s="100" t="s">
        <v>74</v>
      </c>
      <c r="H251" s="100" t="s">
        <v>136</v>
      </c>
    </row>
    <row r="252" spans="1:8" ht="12.75">
      <c r="A252" s="131" t="s">
        <v>69</v>
      </c>
      <c r="B252" s="98">
        <v>6</v>
      </c>
      <c r="C252" s="99">
        <v>39319</v>
      </c>
      <c r="D252" s="100" t="s">
        <v>283</v>
      </c>
      <c r="E252" s="101">
        <v>2096</v>
      </c>
      <c r="F252" s="102">
        <v>0.6666666666666666</v>
      </c>
      <c r="G252" s="100" t="s">
        <v>136</v>
      </c>
      <c r="H252" s="100" t="s">
        <v>71</v>
      </c>
    </row>
    <row r="253" spans="1:8" ht="12.75">
      <c r="A253" s="131" t="s">
        <v>69</v>
      </c>
      <c r="B253" s="98">
        <v>6</v>
      </c>
      <c r="C253" s="99">
        <v>39319</v>
      </c>
      <c r="D253" s="100" t="s">
        <v>141</v>
      </c>
      <c r="E253" s="101">
        <v>2097</v>
      </c>
      <c r="F253" s="102">
        <v>0.5</v>
      </c>
      <c r="G253" s="100" t="s">
        <v>141</v>
      </c>
      <c r="H253" s="100" t="s">
        <v>197</v>
      </c>
    </row>
    <row r="254" spans="1:8" ht="12.75">
      <c r="A254" s="131" t="s">
        <v>69</v>
      </c>
      <c r="B254" s="98">
        <v>6</v>
      </c>
      <c r="C254" s="99">
        <v>39319</v>
      </c>
      <c r="D254" s="100" t="s">
        <v>141</v>
      </c>
      <c r="E254" s="101">
        <v>2098</v>
      </c>
      <c r="F254" s="102">
        <v>0.5833333333333334</v>
      </c>
      <c r="G254" s="100" t="s">
        <v>197</v>
      </c>
      <c r="H254" s="100" t="s">
        <v>174</v>
      </c>
    </row>
    <row r="255" spans="1:8" ht="12.75">
      <c r="A255" s="131" t="s">
        <v>69</v>
      </c>
      <c r="B255" s="98">
        <v>6</v>
      </c>
      <c r="C255" s="99">
        <v>39319</v>
      </c>
      <c r="D255" s="100" t="s">
        <v>141</v>
      </c>
      <c r="E255" s="101">
        <v>2099</v>
      </c>
      <c r="F255" s="102">
        <v>0.6666666666666666</v>
      </c>
      <c r="G255" s="100" t="s">
        <v>174</v>
      </c>
      <c r="H255" s="100" t="s">
        <v>141</v>
      </c>
    </row>
    <row r="256" spans="1:8" ht="12.75">
      <c r="A256" s="131" t="s">
        <v>69</v>
      </c>
      <c r="B256" s="98">
        <v>6</v>
      </c>
      <c r="C256" s="99">
        <v>39320</v>
      </c>
      <c r="D256" s="100" t="s">
        <v>68</v>
      </c>
      <c r="E256" s="101">
        <v>2100</v>
      </c>
      <c r="F256" s="102">
        <v>0.4166666666666667</v>
      </c>
      <c r="G256" s="100" t="s">
        <v>179</v>
      </c>
      <c r="H256" s="100" t="s">
        <v>85</v>
      </c>
    </row>
    <row r="257" spans="1:8" ht="12.75">
      <c r="A257" s="131" t="s">
        <v>69</v>
      </c>
      <c r="B257" s="98">
        <v>6</v>
      </c>
      <c r="C257" s="99">
        <v>39320</v>
      </c>
      <c r="D257" s="100" t="s">
        <v>68</v>
      </c>
      <c r="E257" s="101">
        <v>2101</v>
      </c>
      <c r="F257" s="102">
        <v>0.5</v>
      </c>
      <c r="G257" s="100" t="s">
        <v>85</v>
      </c>
      <c r="H257" s="100" t="s">
        <v>77</v>
      </c>
    </row>
    <row r="258" spans="1:8" ht="12.75">
      <c r="A258" s="131" t="s">
        <v>69</v>
      </c>
      <c r="B258" s="98">
        <v>6</v>
      </c>
      <c r="C258" s="99">
        <v>39320</v>
      </c>
      <c r="D258" s="100" t="s">
        <v>68</v>
      </c>
      <c r="E258" s="101">
        <v>2102</v>
      </c>
      <c r="F258" s="102">
        <v>0.5833333333333334</v>
      </c>
      <c r="G258" s="100" t="s">
        <v>77</v>
      </c>
      <c r="H258" s="100" t="s">
        <v>179</v>
      </c>
    </row>
    <row r="259" spans="1:8" ht="12.75">
      <c r="A259" s="131" t="s">
        <v>69</v>
      </c>
      <c r="B259" s="98">
        <v>6</v>
      </c>
      <c r="C259" s="99">
        <v>39320</v>
      </c>
      <c r="D259" s="100" t="s">
        <v>283</v>
      </c>
      <c r="E259" s="101">
        <v>2103</v>
      </c>
      <c r="F259" s="102">
        <v>0.4166666666666667</v>
      </c>
      <c r="G259" s="100" t="s">
        <v>71</v>
      </c>
      <c r="H259" s="100" t="s">
        <v>136</v>
      </c>
    </row>
    <row r="260" spans="1:8" ht="12.75">
      <c r="A260" s="131" t="s">
        <v>69</v>
      </c>
      <c r="B260" s="98">
        <v>6</v>
      </c>
      <c r="C260" s="99">
        <v>39320</v>
      </c>
      <c r="D260" s="100" t="s">
        <v>283</v>
      </c>
      <c r="E260" s="101">
        <v>2104</v>
      </c>
      <c r="F260" s="102">
        <v>0.5</v>
      </c>
      <c r="G260" s="100" t="s">
        <v>136</v>
      </c>
      <c r="H260" s="100" t="s">
        <v>74</v>
      </c>
    </row>
    <row r="261" spans="1:8" ht="12.75">
      <c r="A261" s="131" t="s">
        <v>69</v>
      </c>
      <c r="B261" s="98">
        <v>6</v>
      </c>
      <c r="C261" s="103">
        <v>39320</v>
      </c>
      <c r="D261" s="100" t="s">
        <v>283</v>
      </c>
      <c r="E261" s="101">
        <v>2105</v>
      </c>
      <c r="F261" s="102">
        <v>0.5833333333333334</v>
      </c>
      <c r="G261" s="100" t="s">
        <v>74</v>
      </c>
      <c r="H261" s="100" t="s">
        <v>71</v>
      </c>
    </row>
    <row r="262" spans="1:8" ht="12.75">
      <c r="A262" s="131" t="s">
        <v>69</v>
      </c>
      <c r="B262" s="98">
        <v>6</v>
      </c>
      <c r="C262" s="103">
        <v>39320</v>
      </c>
      <c r="D262" s="100" t="s">
        <v>141</v>
      </c>
      <c r="E262" s="101">
        <v>2106</v>
      </c>
      <c r="F262" s="102">
        <v>0.4166666666666667</v>
      </c>
      <c r="G262" s="100" t="s">
        <v>141</v>
      </c>
      <c r="H262" s="100" t="s">
        <v>174</v>
      </c>
    </row>
    <row r="263" spans="1:8" ht="12.75">
      <c r="A263" s="131" t="s">
        <v>69</v>
      </c>
      <c r="B263" s="98">
        <v>6</v>
      </c>
      <c r="C263" s="103">
        <v>39320</v>
      </c>
      <c r="D263" s="100" t="s">
        <v>141</v>
      </c>
      <c r="E263" s="101">
        <v>2107</v>
      </c>
      <c r="F263" s="102">
        <v>0.5</v>
      </c>
      <c r="G263" s="100" t="s">
        <v>174</v>
      </c>
      <c r="H263" s="100" t="s">
        <v>197</v>
      </c>
    </row>
    <row r="264" spans="1:8" ht="12.75">
      <c r="A264" s="131" t="s">
        <v>69</v>
      </c>
      <c r="B264" s="98">
        <v>6</v>
      </c>
      <c r="C264" s="103">
        <v>39320</v>
      </c>
      <c r="D264" s="100" t="s">
        <v>141</v>
      </c>
      <c r="E264" s="101">
        <v>2108</v>
      </c>
      <c r="F264" s="102">
        <v>0.5833333333333334</v>
      </c>
      <c r="G264" s="100" t="s">
        <v>197</v>
      </c>
      <c r="H264" s="100" t="s">
        <v>141</v>
      </c>
    </row>
    <row r="265" spans="1:8" ht="12.75">
      <c r="A265" s="131" t="s">
        <v>69</v>
      </c>
      <c r="B265" s="98">
        <v>7</v>
      </c>
      <c r="C265" s="103">
        <v>39326</v>
      </c>
      <c r="D265" s="100" t="s">
        <v>68</v>
      </c>
      <c r="E265" s="101">
        <v>2109</v>
      </c>
      <c r="F265" s="102">
        <v>0.5</v>
      </c>
      <c r="G265" s="100" t="s">
        <v>179</v>
      </c>
      <c r="H265" s="100" t="s">
        <v>71</v>
      </c>
    </row>
    <row r="266" spans="1:8" ht="12.75">
      <c r="A266" s="131" t="s">
        <v>69</v>
      </c>
      <c r="B266" s="98">
        <v>7</v>
      </c>
      <c r="C266" s="103">
        <v>39326</v>
      </c>
      <c r="D266" s="100" t="s">
        <v>68</v>
      </c>
      <c r="E266" s="101">
        <v>2110</v>
      </c>
      <c r="F266" s="102">
        <v>0.5833333333333334</v>
      </c>
      <c r="G266" s="100" t="s">
        <v>71</v>
      </c>
      <c r="H266" s="100" t="s">
        <v>174</v>
      </c>
    </row>
    <row r="267" spans="1:8" ht="12.75">
      <c r="A267" s="131" t="s">
        <v>69</v>
      </c>
      <c r="B267" s="98">
        <v>7</v>
      </c>
      <c r="C267" s="103">
        <v>39326</v>
      </c>
      <c r="D267" s="100" t="s">
        <v>68</v>
      </c>
      <c r="E267" s="101">
        <v>2111</v>
      </c>
      <c r="F267" s="102">
        <v>0.6666666666666666</v>
      </c>
      <c r="G267" s="100" t="s">
        <v>174</v>
      </c>
      <c r="H267" s="100" t="s">
        <v>179</v>
      </c>
    </row>
    <row r="268" spans="1:8" ht="12.75">
      <c r="A268" s="131" t="s">
        <v>69</v>
      </c>
      <c r="B268" s="98">
        <v>7</v>
      </c>
      <c r="C268" s="103">
        <v>39326</v>
      </c>
      <c r="D268" s="100" t="s">
        <v>85</v>
      </c>
      <c r="E268" s="101">
        <v>2112</v>
      </c>
      <c r="F268" s="102">
        <v>0.5</v>
      </c>
      <c r="G268" s="100" t="s">
        <v>85</v>
      </c>
      <c r="H268" s="100" t="s">
        <v>141</v>
      </c>
    </row>
    <row r="269" spans="1:8" ht="12.75">
      <c r="A269" s="131" t="s">
        <v>69</v>
      </c>
      <c r="B269" s="98">
        <v>7</v>
      </c>
      <c r="C269" s="103">
        <v>39326</v>
      </c>
      <c r="D269" s="100" t="s">
        <v>85</v>
      </c>
      <c r="E269" s="101">
        <v>2113</v>
      </c>
      <c r="F269" s="102">
        <v>0.5833333333333334</v>
      </c>
      <c r="G269" s="100" t="s">
        <v>141</v>
      </c>
      <c r="H269" s="100" t="s">
        <v>74</v>
      </c>
    </row>
    <row r="270" spans="1:8" ht="12.75">
      <c r="A270" s="131" t="s">
        <v>69</v>
      </c>
      <c r="B270" s="98">
        <v>7</v>
      </c>
      <c r="C270" s="103">
        <v>39326</v>
      </c>
      <c r="D270" s="100" t="s">
        <v>85</v>
      </c>
      <c r="E270" s="101">
        <v>2114</v>
      </c>
      <c r="F270" s="102">
        <v>0.6666666666666666</v>
      </c>
      <c r="G270" s="100" t="s">
        <v>74</v>
      </c>
      <c r="H270" s="100" t="s">
        <v>85</v>
      </c>
    </row>
    <row r="271" spans="1:8" ht="12.75">
      <c r="A271" s="131" t="s">
        <v>69</v>
      </c>
      <c r="B271" s="98">
        <v>7</v>
      </c>
      <c r="C271" s="99">
        <v>39326</v>
      </c>
      <c r="D271" s="100" t="s">
        <v>197</v>
      </c>
      <c r="E271" s="101">
        <v>2115</v>
      </c>
      <c r="F271" s="102">
        <v>0.5</v>
      </c>
      <c r="G271" s="100" t="s">
        <v>197</v>
      </c>
      <c r="H271" s="100" t="s">
        <v>77</v>
      </c>
    </row>
    <row r="272" spans="1:8" ht="12.75">
      <c r="A272" s="131" t="s">
        <v>69</v>
      </c>
      <c r="B272" s="98">
        <v>7</v>
      </c>
      <c r="C272" s="99">
        <v>39326</v>
      </c>
      <c r="D272" s="100" t="s">
        <v>197</v>
      </c>
      <c r="E272" s="101">
        <v>2116</v>
      </c>
      <c r="F272" s="102">
        <v>0.5833333333333334</v>
      </c>
      <c r="G272" s="100" t="s">
        <v>77</v>
      </c>
      <c r="H272" s="100" t="s">
        <v>136</v>
      </c>
    </row>
    <row r="273" spans="1:8" ht="12.75">
      <c r="A273" s="131" t="s">
        <v>69</v>
      </c>
      <c r="B273" s="98">
        <v>7</v>
      </c>
      <c r="C273" s="99">
        <v>39326</v>
      </c>
      <c r="D273" s="100" t="s">
        <v>197</v>
      </c>
      <c r="E273" s="101">
        <v>2117</v>
      </c>
      <c r="F273" s="102">
        <v>0.6666666666666666</v>
      </c>
      <c r="G273" s="100" t="s">
        <v>136</v>
      </c>
      <c r="H273" s="100" t="s">
        <v>197</v>
      </c>
    </row>
    <row r="274" spans="1:8" ht="12.75">
      <c r="A274" s="131" t="s">
        <v>69</v>
      </c>
      <c r="B274" s="98">
        <v>7</v>
      </c>
      <c r="C274" s="99">
        <v>39327</v>
      </c>
      <c r="D274" s="100" t="s">
        <v>68</v>
      </c>
      <c r="E274" s="101">
        <v>2118</v>
      </c>
      <c r="F274" s="102">
        <v>0.4166666666666667</v>
      </c>
      <c r="G274" s="100" t="s">
        <v>179</v>
      </c>
      <c r="H274" s="100" t="s">
        <v>174</v>
      </c>
    </row>
    <row r="275" spans="1:8" ht="12.75">
      <c r="A275" s="131" t="s">
        <v>69</v>
      </c>
      <c r="B275" s="98">
        <v>7</v>
      </c>
      <c r="C275" s="99">
        <v>39327</v>
      </c>
      <c r="D275" s="100" t="s">
        <v>68</v>
      </c>
      <c r="E275" s="101">
        <v>2119</v>
      </c>
      <c r="F275" s="102">
        <v>0.5</v>
      </c>
      <c r="G275" s="100" t="s">
        <v>174</v>
      </c>
      <c r="H275" s="100" t="s">
        <v>71</v>
      </c>
    </row>
    <row r="276" spans="1:8" ht="12.75">
      <c r="A276" s="131" t="s">
        <v>69</v>
      </c>
      <c r="B276" s="98">
        <v>7</v>
      </c>
      <c r="C276" s="99">
        <v>39327</v>
      </c>
      <c r="D276" s="100" t="s">
        <v>68</v>
      </c>
      <c r="E276" s="101">
        <v>2120</v>
      </c>
      <c r="F276" s="102">
        <v>0.5833333333333334</v>
      </c>
      <c r="G276" s="100" t="s">
        <v>71</v>
      </c>
      <c r="H276" s="100" t="s">
        <v>179</v>
      </c>
    </row>
    <row r="277" spans="1:8" ht="12.75">
      <c r="A277" s="131" t="s">
        <v>69</v>
      </c>
      <c r="B277" s="98">
        <v>7</v>
      </c>
      <c r="C277" s="99">
        <v>39327</v>
      </c>
      <c r="D277" s="100" t="s">
        <v>85</v>
      </c>
      <c r="E277" s="101">
        <v>2121</v>
      </c>
      <c r="F277" s="102">
        <v>0.4166666666666667</v>
      </c>
      <c r="G277" s="100" t="s">
        <v>85</v>
      </c>
      <c r="H277" s="100" t="s">
        <v>74</v>
      </c>
    </row>
    <row r="278" spans="1:8" ht="12.75">
      <c r="A278" s="131" t="s">
        <v>69</v>
      </c>
      <c r="B278" s="98">
        <v>7</v>
      </c>
      <c r="C278" s="99">
        <v>39327</v>
      </c>
      <c r="D278" s="100" t="s">
        <v>85</v>
      </c>
      <c r="E278" s="101">
        <v>2122</v>
      </c>
      <c r="F278" s="102">
        <v>0.5</v>
      </c>
      <c r="G278" s="100" t="s">
        <v>74</v>
      </c>
      <c r="H278" s="100" t="s">
        <v>141</v>
      </c>
    </row>
    <row r="279" spans="1:8" ht="12.75">
      <c r="A279" s="131" t="s">
        <v>69</v>
      </c>
      <c r="B279" s="98">
        <v>7</v>
      </c>
      <c r="C279" s="99">
        <v>39327</v>
      </c>
      <c r="D279" s="100" t="s">
        <v>85</v>
      </c>
      <c r="E279" s="101">
        <v>2123</v>
      </c>
      <c r="F279" s="102">
        <v>0.5833333333333334</v>
      </c>
      <c r="G279" s="100" t="s">
        <v>141</v>
      </c>
      <c r="H279" s="100" t="s">
        <v>85</v>
      </c>
    </row>
    <row r="280" spans="1:8" ht="12.75">
      <c r="A280" s="131" t="s">
        <v>69</v>
      </c>
      <c r="B280" s="98">
        <v>7</v>
      </c>
      <c r="C280" s="99">
        <v>39327</v>
      </c>
      <c r="D280" s="100" t="s">
        <v>197</v>
      </c>
      <c r="E280" s="101">
        <v>2124</v>
      </c>
      <c r="F280" s="102">
        <v>0.4166666666666667</v>
      </c>
      <c r="G280" s="100" t="s">
        <v>197</v>
      </c>
      <c r="H280" s="100" t="s">
        <v>136</v>
      </c>
    </row>
    <row r="281" spans="1:8" ht="12.75">
      <c r="A281" s="131" t="s">
        <v>69</v>
      </c>
      <c r="B281" s="98">
        <v>7</v>
      </c>
      <c r="C281" s="99">
        <v>39327</v>
      </c>
      <c r="D281" s="100" t="s">
        <v>197</v>
      </c>
      <c r="E281" s="101">
        <v>2125</v>
      </c>
      <c r="F281" s="102">
        <v>0.5</v>
      </c>
      <c r="G281" s="100" t="s">
        <v>136</v>
      </c>
      <c r="H281" s="100" t="s">
        <v>77</v>
      </c>
    </row>
    <row r="282" spans="1:8" ht="12.75">
      <c r="A282" s="131" t="s">
        <v>69</v>
      </c>
      <c r="B282" s="98">
        <v>7</v>
      </c>
      <c r="C282" s="99">
        <v>39327</v>
      </c>
      <c r="D282" s="100" t="s">
        <v>197</v>
      </c>
      <c r="E282" s="101">
        <v>2126</v>
      </c>
      <c r="F282" s="102">
        <v>0.5833333333333334</v>
      </c>
      <c r="G282" s="100" t="s">
        <v>77</v>
      </c>
      <c r="H282" s="100" t="s">
        <v>197</v>
      </c>
    </row>
    <row r="283" spans="1:8" ht="12.75">
      <c r="A283" s="131" t="s">
        <v>69</v>
      </c>
      <c r="B283" s="98">
        <v>8</v>
      </c>
      <c r="C283" s="99">
        <v>39340</v>
      </c>
      <c r="D283" s="100" t="s">
        <v>282</v>
      </c>
      <c r="E283" s="101">
        <v>2127</v>
      </c>
      <c r="F283" s="102">
        <v>0.5</v>
      </c>
      <c r="G283" s="100" t="s">
        <v>174</v>
      </c>
      <c r="H283" s="100" t="s">
        <v>74</v>
      </c>
    </row>
    <row r="284" spans="1:8" ht="12.75">
      <c r="A284" s="131" t="s">
        <v>69</v>
      </c>
      <c r="B284" s="98">
        <v>8</v>
      </c>
      <c r="C284" s="99">
        <v>39340</v>
      </c>
      <c r="D284" s="100" t="s">
        <v>282</v>
      </c>
      <c r="E284" s="101">
        <v>2128</v>
      </c>
      <c r="F284" s="102">
        <v>0.5833333333333334</v>
      </c>
      <c r="G284" s="100" t="s">
        <v>74</v>
      </c>
      <c r="H284" s="100" t="s">
        <v>77</v>
      </c>
    </row>
    <row r="285" spans="1:8" ht="12.75">
      <c r="A285" s="131" t="s">
        <v>69</v>
      </c>
      <c r="B285" s="98">
        <v>8</v>
      </c>
      <c r="C285" s="103">
        <v>39340</v>
      </c>
      <c r="D285" s="100" t="s">
        <v>282</v>
      </c>
      <c r="E285" s="101">
        <v>2129</v>
      </c>
      <c r="F285" s="102">
        <v>0.6666666666666666</v>
      </c>
      <c r="G285" s="100" t="s">
        <v>77</v>
      </c>
      <c r="H285" s="100" t="s">
        <v>174</v>
      </c>
    </row>
    <row r="286" spans="1:8" ht="12.75">
      <c r="A286" s="131" t="s">
        <v>69</v>
      </c>
      <c r="B286" s="98">
        <v>8</v>
      </c>
      <c r="C286" s="103">
        <v>39340</v>
      </c>
      <c r="D286" s="100" t="s">
        <v>136</v>
      </c>
      <c r="E286" s="101">
        <v>2130</v>
      </c>
      <c r="F286" s="102">
        <v>0.5</v>
      </c>
      <c r="G286" s="100" t="s">
        <v>136</v>
      </c>
      <c r="H286" s="100" t="s">
        <v>141</v>
      </c>
    </row>
    <row r="287" spans="1:8" ht="12.75">
      <c r="A287" s="131" t="s">
        <v>69</v>
      </c>
      <c r="B287" s="98">
        <v>8</v>
      </c>
      <c r="C287" s="103">
        <v>39340</v>
      </c>
      <c r="D287" s="100" t="s">
        <v>136</v>
      </c>
      <c r="E287" s="101">
        <v>2131</v>
      </c>
      <c r="F287" s="102">
        <v>0.5833333333333334</v>
      </c>
      <c r="G287" s="100" t="s">
        <v>141</v>
      </c>
      <c r="H287" s="100" t="s">
        <v>179</v>
      </c>
    </row>
    <row r="288" spans="1:8" ht="12.75">
      <c r="A288" s="131" t="s">
        <v>69</v>
      </c>
      <c r="B288" s="98">
        <v>8</v>
      </c>
      <c r="C288" s="103">
        <v>39340</v>
      </c>
      <c r="D288" s="100" t="s">
        <v>136</v>
      </c>
      <c r="E288" s="101">
        <v>2132</v>
      </c>
      <c r="F288" s="102">
        <v>0.6666666666666666</v>
      </c>
      <c r="G288" s="100" t="s">
        <v>179</v>
      </c>
      <c r="H288" s="100" t="s">
        <v>136</v>
      </c>
    </row>
    <row r="289" spans="1:8" ht="12.75">
      <c r="A289" s="131" t="s">
        <v>69</v>
      </c>
      <c r="B289" s="98">
        <v>8</v>
      </c>
      <c r="C289" s="103">
        <v>39340</v>
      </c>
      <c r="D289" s="100" t="s">
        <v>197</v>
      </c>
      <c r="E289" s="101">
        <v>2133</v>
      </c>
      <c r="F289" s="102">
        <v>0.5</v>
      </c>
      <c r="G289" s="100" t="s">
        <v>197</v>
      </c>
      <c r="H289" s="100" t="s">
        <v>85</v>
      </c>
    </row>
    <row r="290" spans="1:8" ht="12.75">
      <c r="A290" s="131" t="s">
        <v>69</v>
      </c>
      <c r="B290" s="98">
        <v>8</v>
      </c>
      <c r="C290" s="103">
        <v>39340</v>
      </c>
      <c r="D290" s="100" t="s">
        <v>197</v>
      </c>
      <c r="E290" s="101">
        <v>2134</v>
      </c>
      <c r="F290" s="102">
        <v>0.5833333333333334</v>
      </c>
      <c r="G290" s="100" t="s">
        <v>85</v>
      </c>
      <c r="H290" s="100" t="s">
        <v>71</v>
      </c>
    </row>
    <row r="291" spans="1:8" ht="12.75">
      <c r="A291" s="131" t="s">
        <v>69</v>
      </c>
      <c r="B291" s="98">
        <v>8</v>
      </c>
      <c r="C291" s="103">
        <v>39340</v>
      </c>
      <c r="D291" s="100" t="s">
        <v>197</v>
      </c>
      <c r="E291" s="101">
        <v>2135</v>
      </c>
      <c r="F291" s="102">
        <v>0.6666666666666666</v>
      </c>
      <c r="G291" s="100" t="s">
        <v>71</v>
      </c>
      <c r="H291" s="100" t="s">
        <v>197</v>
      </c>
    </row>
    <row r="292" spans="1:8" ht="12.75">
      <c r="A292" s="131" t="s">
        <v>69</v>
      </c>
      <c r="B292" s="98">
        <v>8</v>
      </c>
      <c r="C292" s="103">
        <v>39341</v>
      </c>
      <c r="D292" s="100" t="s">
        <v>77</v>
      </c>
      <c r="E292" s="101">
        <v>2136</v>
      </c>
      <c r="F292" s="102">
        <v>0.4166666666666667</v>
      </c>
      <c r="G292" s="100" t="s">
        <v>174</v>
      </c>
      <c r="H292" s="100" t="s">
        <v>77</v>
      </c>
    </row>
    <row r="293" spans="1:8" ht="12.75">
      <c r="A293" s="131" t="s">
        <v>69</v>
      </c>
      <c r="B293" s="98">
        <v>8</v>
      </c>
      <c r="C293" s="103">
        <v>39341</v>
      </c>
      <c r="D293" s="100" t="s">
        <v>77</v>
      </c>
      <c r="E293" s="101">
        <v>2137</v>
      </c>
      <c r="F293" s="102">
        <v>0.5</v>
      </c>
      <c r="G293" s="100" t="s">
        <v>74</v>
      </c>
      <c r="H293" s="100" t="s">
        <v>174</v>
      </c>
    </row>
    <row r="294" spans="1:8" ht="12.75">
      <c r="A294" s="131" t="s">
        <v>69</v>
      </c>
      <c r="B294" s="98">
        <v>8</v>
      </c>
      <c r="C294" s="103">
        <v>39341</v>
      </c>
      <c r="D294" s="100" t="s">
        <v>77</v>
      </c>
      <c r="E294" s="101">
        <v>2138</v>
      </c>
      <c r="F294" s="102">
        <v>0.5833333333333334</v>
      </c>
      <c r="G294" s="100" t="s">
        <v>77</v>
      </c>
      <c r="H294" s="100" t="s">
        <v>74</v>
      </c>
    </row>
    <row r="295" spans="1:8" ht="12.75">
      <c r="A295" s="131" t="s">
        <v>69</v>
      </c>
      <c r="B295" s="98">
        <v>8</v>
      </c>
      <c r="C295" s="99">
        <v>39341</v>
      </c>
      <c r="D295" s="100" t="s">
        <v>136</v>
      </c>
      <c r="E295" s="101">
        <v>2139</v>
      </c>
      <c r="F295" s="102">
        <v>0.4166666666666667</v>
      </c>
      <c r="G295" s="100" t="s">
        <v>136</v>
      </c>
      <c r="H295" s="100" t="s">
        <v>179</v>
      </c>
    </row>
    <row r="296" spans="1:8" ht="12.75">
      <c r="A296" s="131" t="s">
        <v>69</v>
      </c>
      <c r="B296" s="98">
        <v>8</v>
      </c>
      <c r="C296" s="99">
        <v>39341</v>
      </c>
      <c r="D296" s="100" t="s">
        <v>136</v>
      </c>
      <c r="E296" s="101">
        <v>2140</v>
      </c>
      <c r="F296" s="102">
        <v>0.5</v>
      </c>
      <c r="G296" s="100" t="s">
        <v>179</v>
      </c>
      <c r="H296" s="100" t="s">
        <v>141</v>
      </c>
    </row>
    <row r="297" spans="1:8" ht="12.75">
      <c r="A297" s="131" t="s">
        <v>69</v>
      </c>
      <c r="B297" s="98">
        <v>8</v>
      </c>
      <c r="C297" s="99">
        <v>39341</v>
      </c>
      <c r="D297" s="100" t="s">
        <v>136</v>
      </c>
      <c r="E297" s="101">
        <v>2141</v>
      </c>
      <c r="F297" s="102">
        <v>0.5833333333333334</v>
      </c>
      <c r="G297" s="100" t="s">
        <v>141</v>
      </c>
      <c r="H297" s="100" t="s">
        <v>136</v>
      </c>
    </row>
    <row r="298" spans="1:8" ht="12.75">
      <c r="A298" s="131" t="s">
        <v>69</v>
      </c>
      <c r="B298" s="98">
        <v>8</v>
      </c>
      <c r="C298" s="99">
        <v>39341</v>
      </c>
      <c r="D298" s="100" t="s">
        <v>197</v>
      </c>
      <c r="E298" s="101">
        <v>2142</v>
      </c>
      <c r="F298" s="102">
        <v>0.4166666666666667</v>
      </c>
      <c r="G298" s="100" t="s">
        <v>197</v>
      </c>
      <c r="H298" s="100" t="s">
        <v>71</v>
      </c>
    </row>
    <row r="299" spans="1:8" ht="12.75">
      <c r="A299" s="131" t="s">
        <v>69</v>
      </c>
      <c r="B299" s="98">
        <v>8</v>
      </c>
      <c r="C299" s="99">
        <v>39341</v>
      </c>
      <c r="D299" s="100" t="s">
        <v>197</v>
      </c>
      <c r="E299" s="101">
        <v>2143</v>
      </c>
      <c r="F299" s="102">
        <v>0.5</v>
      </c>
      <c r="G299" s="100" t="s">
        <v>71</v>
      </c>
      <c r="H299" s="100" t="s">
        <v>85</v>
      </c>
    </row>
    <row r="300" spans="1:8" ht="12.75">
      <c r="A300" s="131" t="s">
        <v>69</v>
      </c>
      <c r="B300" s="98">
        <v>8</v>
      </c>
      <c r="C300" s="99">
        <v>39341</v>
      </c>
      <c r="D300" s="100" t="s">
        <v>197</v>
      </c>
      <c r="E300" s="101">
        <v>2144</v>
      </c>
      <c r="F300" s="102">
        <v>0.5833333333333334</v>
      </c>
      <c r="G300" s="100" t="s">
        <v>85</v>
      </c>
      <c r="H300" s="100" t="s">
        <v>197</v>
      </c>
    </row>
    <row r="301" spans="1:8" ht="12.75">
      <c r="A301" s="104" t="s">
        <v>76</v>
      </c>
      <c r="B301" s="105">
        <v>1</v>
      </c>
      <c r="C301" s="106">
        <v>39193</v>
      </c>
      <c r="D301" s="107" t="s">
        <v>78</v>
      </c>
      <c r="E301" s="108">
        <v>3001</v>
      </c>
      <c r="F301" s="109">
        <v>0.5</v>
      </c>
      <c r="G301" s="107" t="s">
        <v>78</v>
      </c>
      <c r="H301" s="107" t="s">
        <v>68</v>
      </c>
    </row>
    <row r="302" spans="1:8" ht="12.75">
      <c r="A302" s="104" t="s">
        <v>76</v>
      </c>
      <c r="B302" s="105">
        <v>1</v>
      </c>
      <c r="C302" s="106">
        <v>39193</v>
      </c>
      <c r="D302" s="107" t="s">
        <v>78</v>
      </c>
      <c r="E302" s="108">
        <v>3002</v>
      </c>
      <c r="F302" s="109">
        <v>0.5833333333333334</v>
      </c>
      <c r="G302" s="107" t="s">
        <v>68</v>
      </c>
      <c r="H302" s="107" t="s">
        <v>80</v>
      </c>
    </row>
    <row r="303" spans="1:8" ht="12.75">
      <c r="A303" s="104" t="s">
        <v>76</v>
      </c>
      <c r="B303" s="105">
        <v>1</v>
      </c>
      <c r="C303" s="106">
        <v>39193</v>
      </c>
      <c r="D303" s="107" t="s">
        <v>78</v>
      </c>
      <c r="E303" s="108">
        <v>3003</v>
      </c>
      <c r="F303" s="109">
        <v>0.6666666666666666</v>
      </c>
      <c r="G303" s="107" t="s">
        <v>80</v>
      </c>
      <c r="H303" s="107" t="s">
        <v>78</v>
      </c>
    </row>
    <row r="304" spans="1:8" ht="12.75">
      <c r="A304" s="104" t="s">
        <v>76</v>
      </c>
      <c r="B304" s="105">
        <v>1</v>
      </c>
      <c r="C304" s="106">
        <v>39193</v>
      </c>
      <c r="D304" s="107" t="s">
        <v>70</v>
      </c>
      <c r="E304" s="108">
        <v>3004</v>
      </c>
      <c r="F304" s="109">
        <v>0.5</v>
      </c>
      <c r="G304" s="107" t="s">
        <v>70</v>
      </c>
      <c r="H304" s="107" t="s">
        <v>77</v>
      </c>
    </row>
    <row r="305" spans="1:8" ht="12.75">
      <c r="A305" s="104" t="s">
        <v>76</v>
      </c>
      <c r="B305" s="105">
        <v>1</v>
      </c>
      <c r="C305" s="106">
        <v>39193</v>
      </c>
      <c r="D305" s="107" t="s">
        <v>70</v>
      </c>
      <c r="E305" s="108">
        <v>3005</v>
      </c>
      <c r="F305" s="109">
        <v>0.5833333333333334</v>
      </c>
      <c r="G305" s="107" t="s">
        <v>77</v>
      </c>
      <c r="H305" s="107" t="s">
        <v>73</v>
      </c>
    </row>
    <row r="306" spans="1:8" ht="12.75">
      <c r="A306" s="104" t="s">
        <v>76</v>
      </c>
      <c r="B306" s="105">
        <v>1</v>
      </c>
      <c r="C306" s="106">
        <v>39193</v>
      </c>
      <c r="D306" s="107" t="s">
        <v>70</v>
      </c>
      <c r="E306" s="108">
        <v>3006</v>
      </c>
      <c r="F306" s="109">
        <v>0.6666666666666666</v>
      </c>
      <c r="G306" s="107" t="s">
        <v>73</v>
      </c>
      <c r="H306" s="107" t="s">
        <v>70</v>
      </c>
    </row>
    <row r="307" spans="1:8" ht="12.75">
      <c r="A307" s="104" t="s">
        <v>76</v>
      </c>
      <c r="B307" s="105">
        <v>1</v>
      </c>
      <c r="C307" s="106">
        <v>39193</v>
      </c>
      <c r="D307" s="107" t="s">
        <v>160</v>
      </c>
      <c r="E307" s="108">
        <v>3007</v>
      </c>
      <c r="F307" s="109">
        <v>0.5</v>
      </c>
      <c r="G307" s="107" t="s">
        <v>160</v>
      </c>
      <c r="H307" s="107" t="s">
        <v>81</v>
      </c>
    </row>
    <row r="308" spans="1:8" ht="12.75">
      <c r="A308" s="104" t="s">
        <v>76</v>
      </c>
      <c r="B308" s="105">
        <v>1</v>
      </c>
      <c r="C308" s="106">
        <v>39193</v>
      </c>
      <c r="D308" s="107" t="s">
        <v>160</v>
      </c>
      <c r="E308" s="108">
        <v>3008</v>
      </c>
      <c r="F308" s="109">
        <v>0.5833333333333334</v>
      </c>
      <c r="G308" s="107" t="s">
        <v>81</v>
      </c>
      <c r="H308" s="107" t="s">
        <v>83</v>
      </c>
    </row>
    <row r="309" spans="1:8" ht="12.75">
      <c r="A309" s="104" t="s">
        <v>76</v>
      </c>
      <c r="B309" s="105">
        <v>1</v>
      </c>
      <c r="C309" s="106">
        <v>39193</v>
      </c>
      <c r="D309" s="107" t="s">
        <v>160</v>
      </c>
      <c r="E309" s="108">
        <v>3009</v>
      </c>
      <c r="F309" s="109">
        <v>0.6666666666666666</v>
      </c>
      <c r="G309" s="107" t="s">
        <v>83</v>
      </c>
      <c r="H309" s="107" t="s">
        <v>160</v>
      </c>
    </row>
    <row r="310" spans="1:8" ht="12.75">
      <c r="A310" s="104" t="s">
        <v>76</v>
      </c>
      <c r="B310" s="105">
        <v>2</v>
      </c>
      <c r="C310" s="106">
        <v>39194</v>
      </c>
      <c r="D310" s="107" t="s">
        <v>77</v>
      </c>
      <c r="E310" s="108">
        <v>3010</v>
      </c>
      <c r="F310" s="109">
        <v>0.5</v>
      </c>
      <c r="G310" s="107" t="s">
        <v>77</v>
      </c>
      <c r="H310" s="107" t="s">
        <v>68</v>
      </c>
    </row>
    <row r="311" spans="1:8" ht="12.75">
      <c r="A311" s="104" t="s">
        <v>76</v>
      </c>
      <c r="B311" s="105">
        <v>2</v>
      </c>
      <c r="C311" s="106">
        <v>39194</v>
      </c>
      <c r="D311" s="107" t="s">
        <v>77</v>
      </c>
      <c r="E311" s="108">
        <v>3011</v>
      </c>
      <c r="F311" s="109">
        <v>0.5833333333333334</v>
      </c>
      <c r="G311" s="107" t="s">
        <v>68</v>
      </c>
      <c r="H311" s="107" t="s">
        <v>81</v>
      </c>
    </row>
    <row r="312" spans="1:8" ht="12.75">
      <c r="A312" s="104" t="s">
        <v>76</v>
      </c>
      <c r="B312" s="105">
        <v>2</v>
      </c>
      <c r="C312" s="106">
        <v>39194</v>
      </c>
      <c r="D312" s="107" t="s">
        <v>77</v>
      </c>
      <c r="E312" s="108">
        <v>3012</v>
      </c>
      <c r="F312" s="109">
        <v>0.6666666666666666</v>
      </c>
      <c r="G312" s="107" t="s">
        <v>81</v>
      </c>
      <c r="H312" s="107" t="s">
        <v>77</v>
      </c>
    </row>
    <row r="313" spans="1:8" ht="12.75">
      <c r="A313" s="104" t="s">
        <v>76</v>
      </c>
      <c r="B313" s="105">
        <v>2</v>
      </c>
      <c r="C313" s="106">
        <v>39194</v>
      </c>
      <c r="D313" s="107" t="s">
        <v>83</v>
      </c>
      <c r="E313" s="108">
        <v>3013</v>
      </c>
      <c r="F313" s="109">
        <v>0.5</v>
      </c>
      <c r="G313" s="107" t="s">
        <v>83</v>
      </c>
      <c r="H313" s="107" t="s">
        <v>80</v>
      </c>
    </row>
    <row r="314" spans="1:8" ht="12.75">
      <c r="A314" s="104" t="s">
        <v>76</v>
      </c>
      <c r="B314" s="105">
        <v>2</v>
      </c>
      <c r="C314" s="106">
        <v>39194</v>
      </c>
      <c r="D314" s="107" t="s">
        <v>83</v>
      </c>
      <c r="E314" s="108">
        <v>3014</v>
      </c>
      <c r="F314" s="109">
        <v>0.5833333333333334</v>
      </c>
      <c r="G314" s="107" t="s">
        <v>80</v>
      </c>
      <c r="H314" s="107" t="s">
        <v>70</v>
      </c>
    </row>
    <row r="315" spans="1:8" ht="12.75">
      <c r="A315" s="104" t="s">
        <v>76</v>
      </c>
      <c r="B315" s="105">
        <v>2</v>
      </c>
      <c r="C315" s="106">
        <v>39194</v>
      </c>
      <c r="D315" s="107" t="s">
        <v>83</v>
      </c>
      <c r="E315" s="108">
        <v>3015</v>
      </c>
      <c r="F315" s="109">
        <v>0.6666666666666666</v>
      </c>
      <c r="G315" s="107" t="s">
        <v>70</v>
      </c>
      <c r="H315" s="107" t="s">
        <v>83</v>
      </c>
    </row>
    <row r="316" spans="1:8" ht="12.75">
      <c r="A316" s="104" t="s">
        <v>76</v>
      </c>
      <c r="B316" s="105">
        <v>2</v>
      </c>
      <c r="C316" s="106">
        <v>39194</v>
      </c>
      <c r="D316" s="107" t="s">
        <v>78</v>
      </c>
      <c r="E316" s="108">
        <v>3016</v>
      </c>
      <c r="F316" s="109">
        <v>0.5</v>
      </c>
      <c r="G316" s="107" t="s">
        <v>78</v>
      </c>
      <c r="H316" s="107" t="s">
        <v>73</v>
      </c>
    </row>
    <row r="317" spans="1:8" ht="12.75">
      <c r="A317" s="104" t="s">
        <v>76</v>
      </c>
      <c r="B317" s="105">
        <v>2</v>
      </c>
      <c r="C317" s="106">
        <v>39194</v>
      </c>
      <c r="D317" s="107" t="s">
        <v>78</v>
      </c>
      <c r="E317" s="108">
        <v>3017</v>
      </c>
      <c r="F317" s="109">
        <v>0.5833333333333334</v>
      </c>
      <c r="G317" s="107" t="s">
        <v>73</v>
      </c>
      <c r="H317" s="107" t="s">
        <v>160</v>
      </c>
    </row>
    <row r="318" spans="1:8" ht="12.75">
      <c r="A318" s="104" t="s">
        <v>76</v>
      </c>
      <c r="B318" s="105">
        <v>2</v>
      </c>
      <c r="C318" s="106">
        <v>39194</v>
      </c>
      <c r="D318" s="107" t="s">
        <v>78</v>
      </c>
      <c r="E318" s="108">
        <v>3018</v>
      </c>
      <c r="F318" s="109">
        <v>0.6666666666666666</v>
      </c>
      <c r="G318" s="107" t="s">
        <v>160</v>
      </c>
      <c r="H318" s="107" t="s">
        <v>78</v>
      </c>
    </row>
    <row r="319" spans="1:8" ht="12.75">
      <c r="A319" s="104" t="s">
        <v>76</v>
      </c>
      <c r="B319" s="105">
        <v>3</v>
      </c>
      <c r="C319" s="106">
        <v>39200</v>
      </c>
      <c r="D319" s="107" t="s">
        <v>73</v>
      </c>
      <c r="E319" s="108">
        <v>3019</v>
      </c>
      <c r="F319" s="109">
        <v>0.5</v>
      </c>
      <c r="G319" s="107" t="s">
        <v>73</v>
      </c>
      <c r="H319" s="107" t="s">
        <v>81</v>
      </c>
    </row>
    <row r="320" spans="1:8" ht="12.75">
      <c r="A320" s="104" t="s">
        <v>76</v>
      </c>
      <c r="B320" s="105">
        <v>3</v>
      </c>
      <c r="C320" s="106">
        <v>39200</v>
      </c>
      <c r="D320" s="107" t="s">
        <v>73</v>
      </c>
      <c r="E320" s="108">
        <v>3020</v>
      </c>
      <c r="F320" s="109">
        <v>0.5833333333333334</v>
      </c>
      <c r="G320" s="107" t="s">
        <v>81</v>
      </c>
      <c r="H320" s="107" t="s">
        <v>80</v>
      </c>
    </row>
    <row r="321" spans="1:8" ht="12.75">
      <c r="A321" s="104" t="s">
        <v>76</v>
      </c>
      <c r="B321" s="105">
        <v>3</v>
      </c>
      <c r="C321" s="106">
        <v>39200</v>
      </c>
      <c r="D321" s="107" t="s">
        <v>73</v>
      </c>
      <c r="E321" s="108">
        <v>3021</v>
      </c>
      <c r="F321" s="109">
        <v>0.6666666666666666</v>
      </c>
      <c r="G321" s="107" t="s">
        <v>80</v>
      </c>
      <c r="H321" s="107" t="s">
        <v>73</v>
      </c>
    </row>
    <row r="322" spans="1:8" ht="12.75">
      <c r="A322" s="104" t="s">
        <v>76</v>
      </c>
      <c r="B322" s="105">
        <v>3</v>
      </c>
      <c r="C322" s="106">
        <v>39200</v>
      </c>
      <c r="D322" s="107" t="s">
        <v>160</v>
      </c>
      <c r="E322" s="108">
        <v>3022</v>
      </c>
      <c r="F322" s="109">
        <v>0.5</v>
      </c>
      <c r="G322" s="107" t="s">
        <v>160</v>
      </c>
      <c r="H322" s="107" t="s">
        <v>70</v>
      </c>
    </row>
    <row r="323" spans="1:8" ht="12.75">
      <c r="A323" s="104" t="s">
        <v>76</v>
      </c>
      <c r="B323" s="105">
        <v>3</v>
      </c>
      <c r="C323" s="106">
        <v>39200</v>
      </c>
      <c r="D323" s="107" t="s">
        <v>160</v>
      </c>
      <c r="E323" s="108">
        <v>3023</v>
      </c>
      <c r="F323" s="109">
        <v>0.5833333333333334</v>
      </c>
      <c r="G323" s="107" t="s">
        <v>70</v>
      </c>
      <c r="H323" s="107" t="s">
        <v>68</v>
      </c>
    </row>
    <row r="324" spans="1:8" ht="12.75">
      <c r="A324" s="104" t="s">
        <v>76</v>
      </c>
      <c r="B324" s="105">
        <v>3</v>
      </c>
      <c r="C324" s="106">
        <v>39200</v>
      </c>
      <c r="D324" s="107" t="s">
        <v>160</v>
      </c>
      <c r="E324" s="108">
        <v>3024</v>
      </c>
      <c r="F324" s="109">
        <v>0.6666666666666666</v>
      </c>
      <c r="G324" s="107" t="s">
        <v>68</v>
      </c>
      <c r="H324" s="107" t="s">
        <v>160</v>
      </c>
    </row>
    <row r="325" spans="1:8" ht="12.75">
      <c r="A325" s="104" t="s">
        <v>76</v>
      </c>
      <c r="B325" s="105">
        <v>3</v>
      </c>
      <c r="C325" s="106">
        <v>39200</v>
      </c>
      <c r="D325" s="107" t="s">
        <v>83</v>
      </c>
      <c r="E325" s="108">
        <v>3025</v>
      </c>
      <c r="F325" s="109">
        <v>0.5</v>
      </c>
      <c r="G325" s="107" t="s">
        <v>83</v>
      </c>
      <c r="H325" s="107" t="s">
        <v>78</v>
      </c>
    </row>
    <row r="326" spans="1:8" ht="12.75">
      <c r="A326" s="104" t="s">
        <v>76</v>
      </c>
      <c r="B326" s="105">
        <v>3</v>
      </c>
      <c r="C326" s="106">
        <v>39200</v>
      </c>
      <c r="D326" s="107" t="s">
        <v>83</v>
      </c>
      <c r="E326" s="108">
        <v>3026</v>
      </c>
      <c r="F326" s="109">
        <v>0.5833333333333334</v>
      </c>
      <c r="G326" s="107" t="s">
        <v>78</v>
      </c>
      <c r="H326" s="107" t="s">
        <v>77</v>
      </c>
    </row>
    <row r="327" spans="1:8" ht="12.75">
      <c r="A327" s="104" t="s">
        <v>76</v>
      </c>
      <c r="B327" s="105">
        <v>3</v>
      </c>
      <c r="C327" s="106">
        <v>39200</v>
      </c>
      <c r="D327" s="107" t="s">
        <v>83</v>
      </c>
      <c r="E327" s="108">
        <v>3027</v>
      </c>
      <c r="F327" s="109">
        <v>0.6666666666666666</v>
      </c>
      <c r="G327" s="107" t="s">
        <v>77</v>
      </c>
      <c r="H327" s="107" t="s">
        <v>83</v>
      </c>
    </row>
    <row r="328" spans="1:8" ht="12.75">
      <c r="A328" s="104" t="s">
        <v>76</v>
      </c>
      <c r="B328" s="105">
        <v>4</v>
      </c>
      <c r="C328" s="106">
        <v>39201</v>
      </c>
      <c r="D328" s="107" t="s">
        <v>70</v>
      </c>
      <c r="E328" s="108">
        <v>3028</v>
      </c>
      <c r="F328" s="109">
        <v>0.4166666666666667</v>
      </c>
      <c r="G328" s="107" t="s">
        <v>70</v>
      </c>
      <c r="H328" s="107" t="s">
        <v>78</v>
      </c>
    </row>
    <row r="329" spans="1:8" ht="12.75">
      <c r="A329" s="104" t="s">
        <v>76</v>
      </c>
      <c r="B329" s="105">
        <v>4</v>
      </c>
      <c r="C329" s="106">
        <v>39201</v>
      </c>
      <c r="D329" s="107" t="s">
        <v>70</v>
      </c>
      <c r="E329" s="108">
        <v>3029</v>
      </c>
      <c r="F329" s="109">
        <v>0.5</v>
      </c>
      <c r="G329" s="107" t="s">
        <v>78</v>
      </c>
      <c r="H329" s="107" t="s">
        <v>81</v>
      </c>
    </row>
    <row r="330" spans="1:8" ht="12.75">
      <c r="A330" s="104" t="s">
        <v>76</v>
      </c>
      <c r="B330" s="105">
        <v>4</v>
      </c>
      <c r="C330" s="106">
        <v>39201</v>
      </c>
      <c r="D330" s="107" t="s">
        <v>70</v>
      </c>
      <c r="E330" s="108">
        <v>3030</v>
      </c>
      <c r="F330" s="109">
        <v>0.5833333333333334</v>
      </c>
      <c r="G330" s="107" t="s">
        <v>81</v>
      </c>
      <c r="H330" s="107" t="s">
        <v>70</v>
      </c>
    </row>
    <row r="331" spans="1:8" ht="12.75">
      <c r="A331" s="104" t="s">
        <v>76</v>
      </c>
      <c r="B331" s="105">
        <v>4</v>
      </c>
      <c r="C331" s="110">
        <v>39201</v>
      </c>
      <c r="D331" s="107" t="s">
        <v>160</v>
      </c>
      <c r="E331" s="108">
        <v>3031</v>
      </c>
      <c r="F331" s="109">
        <v>0.5</v>
      </c>
      <c r="G331" s="107" t="s">
        <v>160</v>
      </c>
      <c r="H331" s="107" t="s">
        <v>80</v>
      </c>
    </row>
    <row r="332" spans="1:8" ht="12.75">
      <c r="A332" s="104" t="s">
        <v>76</v>
      </c>
      <c r="B332" s="105">
        <v>4</v>
      </c>
      <c r="C332" s="110">
        <v>39201</v>
      </c>
      <c r="D332" s="107" t="s">
        <v>160</v>
      </c>
      <c r="E332" s="108">
        <v>3032</v>
      </c>
      <c r="F332" s="109">
        <v>0.5833333333333334</v>
      </c>
      <c r="G332" s="107" t="s">
        <v>80</v>
      </c>
      <c r="H332" s="107" t="s">
        <v>77</v>
      </c>
    </row>
    <row r="333" spans="1:8" ht="12.75">
      <c r="A333" s="104" t="s">
        <v>76</v>
      </c>
      <c r="B333" s="105">
        <v>4</v>
      </c>
      <c r="C333" s="110">
        <v>39201</v>
      </c>
      <c r="D333" s="107" t="s">
        <v>160</v>
      </c>
      <c r="E333" s="108">
        <v>3033</v>
      </c>
      <c r="F333" s="109">
        <v>0.6666666666666666</v>
      </c>
      <c r="G333" s="107" t="s">
        <v>77</v>
      </c>
      <c r="H333" s="107" t="s">
        <v>160</v>
      </c>
    </row>
    <row r="334" spans="1:8" ht="12.75">
      <c r="A334" s="104" t="s">
        <v>76</v>
      </c>
      <c r="B334" s="105">
        <v>4</v>
      </c>
      <c r="C334" s="110">
        <v>39201</v>
      </c>
      <c r="D334" s="107" t="s">
        <v>83</v>
      </c>
      <c r="E334" s="108">
        <v>3034</v>
      </c>
      <c r="F334" s="109">
        <v>0.5</v>
      </c>
      <c r="G334" s="107" t="s">
        <v>83</v>
      </c>
      <c r="H334" s="107" t="s">
        <v>73</v>
      </c>
    </row>
    <row r="335" spans="1:8" ht="12.75">
      <c r="A335" s="104" t="s">
        <v>76</v>
      </c>
      <c r="B335" s="105">
        <v>4</v>
      </c>
      <c r="C335" s="110">
        <v>39201</v>
      </c>
      <c r="D335" s="107" t="s">
        <v>83</v>
      </c>
      <c r="E335" s="108">
        <v>3035</v>
      </c>
      <c r="F335" s="109">
        <v>0.5833333333333334</v>
      </c>
      <c r="G335" s="107" t="s">
        <v>73</v>
      </c>
      <c r="H335" s="107" t="s">
        <v>68</v>
      </c>
    </row>
    <row r="336" spans="1:8" ht="12.75">
      <c r="A336" s="104" t="s">
        <v>76</v>
      </c>
      <c r="B336" s="105">
        <v>4</v>
      </c>
      <c r="C336" s="110">
        <v>39201</v>
      </c>
      <c r="D336" s="107" t="s">
        <v>83</v>
      </c>
      <c r="E336" s="108">
        <v>3036</v>
      </c>
      <c r="F336" s="109">
        <v>0.6666666666666666</v>
      </c>
      <c r="G336" s="107" t="s">
        <v>68</v>
      </c>
      <c r="H336" s="107" t="s">
        <v>83</v>
      </c>
    </row>
    <row r="337" spans="1:8" ht="12.75">
      <c r="A337" s="104" t="s">
        <v>76</v>
      </c>
      <c r="B337" s="105">
        <v>5</v>
      </c>
      <c r="C337" s="110">
        <v>39214</v>
      </c>
      <c r="D337" s="107" t="s">
        <v>68</v>
      </c>
      <c r="E337" s="108">
        <v>3037</v>
      </c>
      <c r="F337" s="109">
        <v>0.4166666666666667</v>
      </c>
      <c r="G337" s="107" t="s">
        <v>77</v>
      </c>
      <c r="H337" s="107" t="s">
        <v>68</v>
      </c>
    </row>
    <row r="338" spans="1:8" ht="12.75">
      <c r="A338" s="104" t="s">
        <v>76</v>
      </c>
      <c r="B338" s="105">
        <v>5</v>
      </c>
      <c r="C338" s="110">
        <v>39214</v>
      </c>
      <c r="D338" s="107" t="s">
        <v>68</v>
      </c>
      <c r="E338" s="108">
        <v>3038</v>
      </c>
      <c r="F338" s="109">
        <v>0.5</v>
      </c>
      <c r="G338" s="107" t="s">
        <v>160</v>
      </c>
      <c r="H338" s="107" t="s">
        <v>77</v>
      </c>
    </row>
    <row r="339" spans="1:8" ht="12.75">
      <c r="A339" s="104" t="s">
        <v>76</v>
      </c>
      <c r="B339" s="105">
        <v>5</v>
      </c>
      <c r="C339" s="110">
        <v>39214</v>
      </c>
      <c r="D339" s="107" t="s">
        <v>68</v>
      </c>
      <c r="E339" s="108">
        <v>3039</v>
      </c>
      <c r="F339" s="109">
        <v>0.5833333333333334</v>
      </c>
      <c r="G339" s="107" t="s">
        <v>68</v>
      </c>
      <c r="H339" s="107" t="s">
        <v>160</v>
      </c>
    </row>
    <row r="340" spans="1:8" ht="12.75">
      <c r="A340" s="104" t="s">
        <v>76</v>
      </c>
      <c r="B340" s="105">
        <v>5</v>
      </c>
      <c r="C340" s="110">
        <v>39214</v>
      </c>
      <c r="D340" s="107" t="s">
        <v>78</v>
      </c>
      <c r="E340" s="108">
        <v>3040</v>
      </c>
      <c r="F340" s="109">
        <v>0.5</v>
      </c>
      <c r="G340" s="107" t="s">
        <v>78</v>
      </c>
      <c r="H340" s="107" t="s">
        <v>70</v>
      </c>
    </row>
    <row r="341" spans="1:8" ht="12.75">
      <c r="A341" s="104" t="s">
        <v>76</v>
      </c>
      <c r="B341" s="105">
        <v>5</v>
      </c>
      <c r="C341" s="110">
        <v>39214</v>
      </c>
      <c r="D341" s="107" t="s">
        <v>78</v>
      </c>
      <c r="E341" s="108">
        <v>3041</v>
      </c>
      <c r="F341" s="109">
        <v>0.5833333333333334</v>
      </c>
      <c r="G341" s="107" t="s">
        <v>70</v>
      </c>
      <c r="H341" s="107" t="s">
        <v>80</v>
      </c>
    </row>
    <row r="342" spans="1:8" ht="12.75">
      <c r="A342" s="104" t="s">
        <v>76</v>
      </c>
      <c r="B342" s="105">
        <v>5</v>
      </c>
      <c r="C342" s="110">
        <v>39214</v>
      </c>
      <c r="D342" s="107" t="s">
        <v>78</v>
      </c>
      <c r="E342" s="108">
        <v>3042</v>
      </c>
      <c r="F342" s="109">
        <v>0.6666666666666666</v>
      </c>
      <c r="G342" s="107" t="s">
        <v>80</v>
      </c>
      <c r="H342" s="107" t="s">
        <v>78</v>
      </c>
    </row>
    <row r="343" spans="1:8" ht="12.75">
      <c r="A343" s="104" t="s">
        <v>76</v>
      </c>
      <c r="B343" s="105">
        <v>5</v>
      </c>
      <c r="C343" s="110">
        <v>39214</v>
      </c>
      <c r="D343" s="107" t="s">
        <v>73</v>
      </c>
      <c r="E343" s="108">
        <v>3043</v>
      </c>
      <c r="F343" s="109">
        <v>0.5</v>
      </c>
      <c r="G343" s="107" t="s">
        <v>73</v>
      </c>
      <c r="H343" s="107" t="s">
        <v>83</v>
      </c>
    </row>
    <row r="344" spans="1:8" ht="12.75">
      <c r="A344" s="104" t="s">
        <v>76</v>
      </c>
      <c r="B344" s="105">
        <v>5</v>
      </c>
      <c r="C344" s="110">
        <v>39214</v>
      </c>
      <c r="D344" s="107" t="s">
        <v>73</v>
      </c>
      <c r="E344" s="108">
        <v>3044</v>
      </c>
      <c r="F344" s="109">
        <v>0.5833333333333334</v>
      </c>
      <c r="G344" s="107" t="s">
        <v>83</v>
      </c>
      <c r="H344" s="107" t="s">
        <v>81</v>
      </c>
    </row>
    <row r="345" spans="1:8" ht="12.75">
      <c r="A345" s="104" t="s">
        <v>76</v>
      </c>
      <c r="B345" s="105">
        <v>5</v>
      </c>
      <c r="C345" s="110">
        <v>39214</v>
      </c>
      <c r="D345" s="107" t="s">
        <v>73</v>
      </c>
      <c r="E345" s="108">
        <v>3045</v>
      </c>
      <c r="F345" s="109">
        <v>0.6666666666666666</v>
      </c>
      <c r="G345" s="107" t="s">
        <v>81</v>
      </c>
      <c r="H345" s="107" t="s">
        <v>73</v>
      </c>
    </row>
    <row r="346" spans="1:8" ht="12.75">
      <c r="A346" s="104" t="s">
        <v>76</v>
      </c>
      <c r="B346" s="105">
        <v>6</v>
      </c>
      <c r="C346" s="110">
        <v>39215</v>
      </c>
      <c r="D346" s="107" t="s">
        <v>80</v>
      </c>
      <c r="E346" s="108">
        <v>3046</v>
      </c>
      <c r="F346" s="109">
        <v>0.5</v>
      </c>
      <c r="G346" s="107" t="s">
        <v>80</v>
      </c>
      <c r="H346" s="107" t="s">
        <v>83</v>
      </c>
    </row>
    <row r="347" spans="1:8" ht="12.75">
      <c r="A347" s="104" t="s">
        <v>76</v>
      </c>
      <c r="B347" s="105">
        <v>6</v>
      </c>
      <c r="C347" s="110">
        <v>39215</v>
      </c>
      <c r="D347" s="107" t="s">
        <v>80</v>
      </c>
      <c r="E347" s="108">
        <v>3047</v>
      </c>
      <c r="F347" s="109">
        <v>0.5833333333333334</v>
      </c>
      <c r="G347" s="107" t="s">
        <v>83</v>
      </c>
      <c r="H347" s="107" t="s">
        <v>77</v>
      </c>
    </row>
    <row r="348" spans="1:8" ht="12.75">
      <c r="A348" s="104" t="s">
        <v>76</v>
      </c>
      <c r="B348" s="105">
        <v>6</v>
      </c>
      <c r="C348" s="110">
        <v>39215</v>
      </c>
      <c r="D348" s="107" t="s">
        <v>80</v>
      </c>
      <c r="E348" s="108">
        <v>3048</v>
      </c>
      <c r="F348" s="109">
        <v>0.6666666666666666</v>
      </c>
      <c r="G348" s="107" t="s">
        <v>77</v>
      </c>
      <c r="H348" s="107" t="s">
        <v>80</v>
      </c>
    </row>
    <row r="349" spans="1:8" ht="12.75">
      <c r="A349" s="104" t="s">
        <v>76</v>
      </c>
      <c r="B349" s="105">
        <v>6</v>
      </c>
      <c r="C349" s="106">
        <v>39215</v>
      </c>
      <c r="D349" s="107" t="s">
        <v>160</v>
      </c>
      <c r="E349" s="108">
        <v>3049</v>
      </c>
      <c r="F349" s="109">
        <v>0.5</v>
      </c>
      <c r="G349" s="107" t="s">
        <v>160</v>
      </c>
      <c r="H349" s="107" t="s">
        <v>78</v>
      </c>
    </row>
    <row r="350" spans="1:8" ht="12.75">
      <c r="A350" s="104" t="s">
        <v>76</v>
      </c>
      <c r="B350" s="105">
        <v>6</v>
      </c>
      <c r="C350" s="106">
        <v>39215</v>
      </c>
      <c r="D350" s="107" t="s">
        <v>160</v>
      </c>
      <c r="E350" s="108">
        <v>3050</v>
      </c>
      <c r="F350" s="109">
        <v>0.5833333333333334</v>
      </c>
      <c r="G350" s="107" t="s">
        <v>78</v>
      </c>
      <c r="H350" s="107" t="s">
        <v>81</v>
      </c>
    </row>
    <row r="351" spans="1:8" ht="12.75">
      <c r="A351" s="104" t="s">
        <v>76</v>
      </c>
      <c r="B351" s="105">
        <v>6</v>
      </c>
      <c r="C351" s="106">
        <v>39215</v>
      </c>
      <c r="D351" s="107" t="s">
        <v>160</v>
      </c>
      <c r="E351" s="108">
        <v>3051</v>
      </c>
      <c r="F351" s="109">
        <v>0.6666666666666666</v>
      </c>
      <c r="G351" s="107" t="s">
        <v>81</v>
      </c>
      <c r="H351" s="107" t="s">
        <v>160</v>
      </c>
    </row>
    <row r="352" spans="1:8" ht="12.75">
      <c r="A352" s="104" t="s">
        <v>76</v>
      </c>
      <c r="B352" s="105">
        <v>6</v>
      </c>
      <c r="C352" s="106">
        <v>39215</v>
      </c>
      <c r="D352" s="107" t="s">
        <v>73</v>
      </c>
      <c r="E352" s="108">
        <v>3052</v>
      </c>
      <c r="F352" s="109">
        <v>0.5</v>
      </c>
      <c r="G352" s="107" t="s">
        <v>73</v>
      </c>
      <c r="H352" s="107" t="s">
        <v>70</v>
      </c>
    </row>
    <row r="353" spans="1:8" ht="12.75">
      <c r="A353" s="104" t="s">
        <v>76</v>
      </c>
      <c r="B353" s="105">
        <v>6</v>
      </c>
      <c r="C353" s="106">
        <v>39215</v>
      </c>
      <c r="D353" s="107" t="s">
        <v>73</v>
      </c>
      <c r="E353" s="108">
        <v>3053</v>
      </c>
      <c r="F353" s="109">
        <v>0.5833333333333334</v>
      </c>
      <c r="G353" s="107" t="s">
        <v>70</v>
      </c>
      <c r="H353" s="107" t="s">
        <v>68</v>
      </c>
    </row>
    <row r="354" spans="1:8" ht="12.75">
      <c r="A354" s="104" t="s">
        <v>76</v>
      </c>
      <c r="B354" s="105">
        <v>6</v>
      </c>
      <c r="C354" s="106">
        <v>39215</v>
      </c>
      <c r="D354" s="107" t="s">
        <v>73</v>
      </c>
      <c r="E354" s="108">
        <v>3054</v>
      </c>
      <c r="F354" s="109">
        <v>0.6666666666666666</v>
      </c>
      <c r="G354" s="107" t="s">
        <v>68</v>
      </c>
      <c r="H354" s="107" t="s">
        <v>73</v>
      </c>
    </row>
    <row r="355" spans="1:8" ht="12.75">
      <c r="A355" s="104" t="s">
        <v>76</v>
      </c>
      <c r="B355" s="105">
        <v>7</v>
      </c>
      <c r="C355" s="106">
        <v>39221</v>
      </c>
      <c r="D355" s="107" t="s">
        <v>70</v>
      </c>
      <c r="E355" s="108">
        <v>3055</v>
      </c>
      <c r="F355" s="109">
        <v>0.5</v>
      </c>
      <c r="G355" s="107" t="s">
        <v>70</v>
      </c>
      <c r="H355" s="107" t="s">
        <v>160</v>
      </c>
    </row>
    <row r="356" spans="1:8" ht="12.75">
      <c r="A356" s="104" t="s">
        <v>76</v>
      </c>
      <c r="B356" s="105">
        <v>7</v>
      </c>
      <c r="C356" s="106">
        <v>39221</v>
      </c>
      <c r="D356" s="107" t="s">
        <v>70</v>
      </c>
      <c r="E356" s="108">
        <v>3056</v>
      </c>
      <c r="F356" s="109">
        <v>0.5833333333333334</v>
      </c>
      <c r="G356" s="107" t="s">
        <v>160</v>
      </c>
      <c r="H356" s="107" t="s">
        <v>83</v>
      </c>
    </row>
    <row r="357" spans="1:8" ht="12.75">
      <c r="A357" s="104" t="s">
        <v>76</v>
      </c>
      <c r="B357" s="105">
        <v>7</v>
      </c>
      <c r="C357" s="106">
        <v>39221</v>
      </c>
      <c r="D357" s="107" t="s">
        <v>70</v>
      </c>
      <c r="E357" s="108">
        <v>3057</v>
      </c>
      <c r="F357" s="109">
        <v>0.6666666666666666</v>
      </c>
      <c r="G357" s="107" t="s">
        <v>83</v>
      </c>
      <c r="H357" s="107" t="s">
        <v>70</v>
      </c>
    </row>
    <row r="358" spans="1:8" ht="12.75">
      <c r="A358" s="104" t="s">
        <v>76</v>
      </c>
      <c r="B358" s="105">
        <v>7</v>
      </c>
      <c r="C358" s="106">
        <v>39221</v>
      </c>
      <c r="D358" s="107" t="s">
        <v>68</v>
      </c>
      <c r="E358" s="108">
        <v>3058</v>
      </c>
      <c r="F358" s="109">
        <v>0.5</v>
      </c>
      <c r="G358" s="107" t="s">
        <v>68</v>
      </c>
      <c r="H358" s="107" t="s">
        <v>81</v>
      </c>
    </row>
    <row r="359" spans="1:8" ht="12.75">
      <c r="A359" s="104" t="s">
        <v>76</v>
      </c>
      <c r="B359" s="105">
        <v>7</v>
      </c>
      <c r="C359" s="106">
        <v>39221</v>
      </c>
      <c r="D359" s="107" t="s">
        <v>68</v>
      </c>
      <c r="E359" s="108">
        <v>3059</v>
      </c>
      <c r="F359" s="109">
        <v>0.5833333333333334</v>
      </c>
      <c r="G359" s="107" t="s">
        <v>81</v>
      </c>
      <c r="H359" s="107" t="s">
        <v>80</v>
      </c>
    </row>
    <row r="360" spans="1:8" ht="12.75">
      <c r="A360" s="104" t="s">
        <v>76</v>
      </c>
      <c r="B360" s="105">
        <v>7</v>
      </c>
      <c r="C360" s="106">
        <v>39221</v>
      </c>
      <c r="D360" s="107" t="s">
        <v>68</v>
      </c>
      <c r="E360" s="108">
        <v>3060</v>
      </c>
      <c r="F360" s="109">
        <v>0.6666666666666666</v>
      </c>
      <c r="G360" s="107" t="s">
        <v>80</v>
      </c>
      <c r="H360" s="107" t="s">
        <v>68</v>
      </c>
    </row>
    <row r="361" spans="1:8" ht="12.75">
      <c r="A361" s="104" t="s">
        <v>76</v>
      </c>
      <c r="B361" s="105">
        <v>7</v>
      </c>
      <c r="C361" s="106">
        <v>39221</v>
      </c>
      <c r="D361" s="107" t="s">
        <v>78</v>
      </c>
      <c r="E361" s="108">
        <v>3061</v>
      </c>
      <c r="F361" s="109">
        <v>0.5</v>
      </c>
      <c r="G361" s="107" t="s">
        <v>78</v>
      </c>
      <c r="H361" s="107" t="s">
        <v>77</v>
      </c>
    </row>
    <row r="362" spans="1:8" ht="12.75">
      <c r="A362" s="104" t="s">
        <v>76</v>
      </c>
      <c r="B362" s="105">
        <v>7</v>
      </c>
      <c r="C362" s="106">
        <v>39221</v>
      </c>
      <c r="D362" s="107" t="s">
        <v>78</v>
      </c>
      <c r="E362" s="108">
        <v>3062</v>
      </c>
      <c r="F362" s="109">
        <v>0.5833333333333334</v>
      </c>
      <c r="G362" s="107" t="s">
        <v>77</v>
      </c>
      <c r="H362" s="107" t="s">
        <v>73</v>
      </c>
    </row>
    <row r="363" spans="1:8" ht="12.75">
      <c r="A363" s="104" t="s">
        <v>76</v>
      </c>
      <c r="B363" s="105">
        <v>7</v>
      </c>
      <c r="C363" s="106">
        <v>39221</v>
      </c>
      <c r="D363" s="107" t="s">
        <v>78</v>
      </c>
      <c r="E363" s="108">
        <v>3063</v>
      </c>
      <c r="F363" s="109">
        <v>0.6666666666666666</v>
      </c>
      <c r="G363" s="107" t="s">
        <v>73</v>
      </c>
      <c r="H363" s="107" t="s">
        <v>78</v>
      </c>
    </row>
    <row r="364" spans="1:8" ht="12.75">
      <c r="A364" s="104" t="s">
        <v>76</v>
      </c>
      <c r="B364" s="105">
        <v>8</v>
      </c>
      <c r="C364" s="106">
        <v>39222</v>
      </c>
      <c r="D364" s="107" t="s">
        <v>73</v>
      </c>
      <c r="E364" s="108">
        <v>3064</v>
      </c>
      <c r="F364" s="109">
        <v>0.5</v>
      </c>
      <c r="G364" s="107" t="s">
        <v>73</v>
      </c>
      <c r="H364" s="107" t="s">
        <v>160</v>
      </c>
    </row>
    <row r="365" spans="1:8" ht="12.75">
      <c r="A365" s="104" t="s">
        <v>76</v>
      </c>
      <c r="B365" s="105">
        <v>8</v>
      </c>
      <c r="C365" s="106">
        <v>39222</v>
      </c>
      <c r="D365" s="107" t="s">
        <v>73</v>
      </c>
      <c r="E365" s="108">
        <v>3065</v>
      </c>
      <c r="F365" s="109">
        <v>0.5833333333333334</v>
      </c>
      <c r="G365" s="107" t="s">
        <v>160</v>
      </c>
      <c r="H365" s="107" t="s">
        <v>80</v>
      </c>
    </row>
    <row r="366" spans="1:8" ht="12.75">
      <c r="A366" s="104" t="s">
        <v>76</v>
      </c>
      <c r="B366" s="105">
        <v>8</v>
      </c>
      <c r="C366" s="106">
        <v>39222</v>
      </c>
      <c r="D366" s="107" t="s">
        <v>73</v>
      </c>
      <c r="E366" s="108">
        <v>3066</v>
      </c>
      <c r="F366" s="109">
        <v>0.6666666666666666</v>
      </c>
      <c r="G366" s="107" t="s">
        <v>80</v>
      </c>
      <c r="H366" s="107" t="s">
        <v>73</v>
      </c>
    </row>
    <row r="367" spans="1:8" ht="12.75">
      <c r="A367" s="104" t="s">
        <v>76</v>
      </c>
      <c r="B367" s="105">
        <v>8</v>
      </c>
      <c r="C367" s="106">
        <v>39222</v>
      </c>
      <c r="D367" s="107" t="s">
        <v>77</v>
      </c>
      <c r="E367" s="108">
        <v>3067</v>
      </c>
      <c r="F367" s="109">
        <v>0.5</v>
      </c>
      <c r="G367" s="107" t="s">
        <v>77</v>
      </c>
      <c r="H367" s="107" t="s">
        <v>81</v>
      </c>
    </row>
    <row r="368" spans="1:8" ht="12.75">
      <c r="A368" s="104" t="s">
        <v>76</v>
      </c>
      <c r="B368" s="105">
        <v>8</v>
      </c>
      <c r="C368" s="106">
        <v>39222</v>
      </c>
      <c r="D368" s="107" t="s">
        <v>77</v>
      </c>
      <c r="E368" s="108">
        <v>3068</v>
      </c>
      <c r="F368" s="109">
        <v>0.5833333333333334</v>
      </c>
      <c r="G368" s="107" t="s">
        <v>81</v>
      </c>
      <c r="H368" s="107" t="s">
        <v>70</v>
      </c>
    </row>
    <row r="369" spans="1:8" ht="12.75">
      <c r="A369" s="104" t="s">
        <v>76</v>
      </c>
      <c r="B369" s="105">
        <v>8</v>
      </c>
      <c r="C369" s="106">
        <v>39222</v>
      </c>
      <c r="D369" s="107" t="s">
        <v>77</v>
      </c>
      <c r="E369" s="108">
        <v>3069</v>
      </c>
      <c r="F369" s="109">
        <v>0.6666666666666666</v>
      </c>
      <c r="G369" s="107" t="s">
        <v>70</v>
      </c>
      <c r="H369" s="107" t="s">
        <v>77</v>
      </c>
    </row>
    <row r="370" spans="1:8" ht="12.75">
      <c r="A370" s="104" t="s">
        <v>76</v>
      </c>
      <c r="B370" s="105">
        <v>8</v>
      </c>
      <c r="C370" s="106">
        <v>39222</v>
      </c>
      <c r="D370" s="107" t="s">
        <v>78</v>
      </c>
      <c r="E370" s="108">
        <v>3070</v>
      </c>
      <c r="F370" s="109">
        <v>0.4166666666666667</v>
      </c>
      <c r="G370" s="107" t="s">
        <v>78</v>
      </c>
      <c r="H370" s="107" t="s">
        <v>83</v>
      </c>
    </row>
    <row r="371" spans="1:8" ht="12.75">
      <c r="A371" s="104" t="s">
        <v>76</v>
      </c>
      <c r="B371" s="105">
        <v>8</v>
      </c>
      <c r="C371" s="106">
        <v>39222</v>
      </c>
      <c r="D371" s="107" t="s">
        <v>78</v>
      </c>
      <c r="E371" s="108">
        <v>3071</v>
      </c>
      <c r="F371" s="109">
        <v>0.5</v>
      </c>
      <c r="G371" s="107" t="s">
        <v>83</v>
      </c>
      <c r="H371" s="107" t="s">
        <v>68</v>
      </c>
    </row>
    <row r="372" spans="1:8" ht="12.75">
      <c r="A372" s="104" t="s">
        <v>76</v>
      </c>
      <c r="B372" s="105">
        <v>8</v>
      </c>
      <c r="C372" s="106">
        <v>39222</v>
      </c>
      <c r="D372" s="107" t="s">
        <v>78</v>
      </c>
      <c r="E372" s="108">
        <v>3072</v>
      </c>
      <c r="F372" s="109">
        <v>0.5833333333333334</v>
      </c>
      <c r="G372" s="107" t="s">
        <v>68</v>
      </c>
      <c r="H372" s="107" t="s">
        <v>78</v>
      </c>
    </row>
    <row r="373" spans="1:8" ht="12.75">
      <c r="A373" s="104" t="s">
        <v>76</v>
      </c>
      <c r="B373" s="105">
        <v>9</v>
      </c>
      <c r="C373" s="106">
        <v>39235</v>
      </c>
      <c r="D373" s="107" t="s">
        <v>160</v>
      </c>
      <c r="E373" s="108">
        <v>3073</v>
      </c>
      <c r="F373" s="109">
        <v>0.5</v>
      </c>
      <c r="G373" s="107" t="s">
        <v>160</v>
      </c>
      <c r="H373" s="107" t="s">
        <v>70</v>
      </c>
    </row>
    <row r="374" spans="1:8" ht="12.75">
      <c r="A374" s="104" t="s">
        <v>76</v>
      </c>
      <c r="B374" s="105">
        <v>9</v>
      </c>
      <c r="C374" s="106">
        <v>39235</v>
      </c>
      <c r="D374" s="107" t="s">
        <v>160</v>
      </c>
      <c r="E374" s="108">
        <v>3074</v>
      </c>
      <c r="F374" s="109">
        <v>0.5833333333333334</v>
      </c>
      <c r="G374" s="107" t="s">
        <v>70</v>
      </c>
      <c r="H374" s="107" t="s">
        <v>78</v>
      </c>
    </row>
    <row r="375" spans="1:8" ht="12.75">
      <c r="A375" s="104" t="s">
        <v>76</v>
      </c>
      <c r="B375" s="105">
        <v>9</v>
      </c>
      <c r="C375" s="106">
        <v>39235</v>
      </c>
      <c r="D375" s="107" t="s">
        <v>160</v>
      </c>
      <c r="E375" s="108">
        <v>3075</v>
      </c>
      <c r="F375" s="109">
        <v>0.6666666666666666</v>
      </c>
      <c r="G375" s="107" t="s">
        <v>78</v>
      </c>
      <c r="H375" s="107" t="s">
        <v>160</v>
      </c>
    </row>
    <row r="376" spans="1:8" ht="12.75">
      <c r="A376" s="104" t="s">
        <v>76</v>
      </c>
      <c r="B376" s="105">
        <v>9</v>
      </c>
      <c r="C376" s="106">
        <v>39235</v>
      </c>
      <c r="D376" s="107" t="s">
        <v>282</v>
      </c>
      <c r="E376" s="108">
        <v>3076</v>
      </c>
      <c r="F376" s="109">
        <v>0.5</v>
      </c>
      <c r="G376" s="107" t="s">
        <v>81</v>
      </c>
      <c r="H376" s="107" t="s">
        <v>77</v>
      </c>
    </row>
    <row r="377" spans="1:8" ht="12.75">
      <c r="A377" s="104" t="s">
        <v>76</v>
      </c>
      <c r="B377" s="105">
        <v>9</v>
      </c>
      <c r="C377" s="106">
        <v>39235</v>
      </c>
      <c r="D377" s="107" t="s">
        <v>282</v>
      </c>
      <c r="E377" s="108">
        <v>3077</v>
      </c>
      <c r="F377" s="109">
        <v>0.5833333333333334</v>
      </c>
      <c r="G377" s="107" t="s">
        <v>77</v>
      </c>
      <c r="H377" s="107" t="s">
        <v>83</v>
      </c>
    </row>
    <row r="378" spans="1:8" ht="12.75">
      <c r="A378" s="104" t="s">
        <v>76</v>
      </c>
      <c r="B378" s="105">
        <v>9</v>
      </c>
      <c r="C378" s="106">
        <v>39235</v>
      </c>
      <c r="D378" s="107" t="s">
        <v>282</v>
      </c>
      <c r="E378" s="108">
        <v>3078</v>
      </c>
      <c r="F378" s="109">
        <v>0.6666666666666666</v>
      </c>
      <c r="G378" s="107" t="s">
        <v>83</v>
      </c>
      <c r="H378" s="107" t="s">
        <v>81</v>
      </c>
    </row>
    <row r="379" spans="1:8" ht="12.75">
      <c r="A379" s="104" t="s">
        <v>76</v>
      </c>
      <c r="B379" s="105">
        <v>9</v>
      </c>
      <c r="C379" s="106">
        <v>39235</v>
      </c>
      <c r="D379" s="107" t="s">
        <v>80</v>
      </c>
      <c r="E379" s="108">
        <v>3079</v>
      </c>
      <c r="F379" s="109">
        <v>0.5</v>
      </c>
      <c r="G379" s="107" t="s">
        <v>73</v>
      </c>
      <c r="H379" s="107" t="s">
        <v>80</v>
      </c>
    </row>
    <row r="380" spans="1:8" ht="12.75">
      <c r="A380" s="104" t="s">
        <v>76</v>
      </c>
      <c r="B380" s="105">
        <v>9</v>
      </c>
      <c r="C380" s="106">
        <v>39235</v>
      </c>
      <c r="D380" s="107" t="s">
        <v>80</v>
      </c>
      <c r="E380" s="108">
        <v>3080</v>
      </c>
      <c r="F380" s="109">
        <v>0.5833333333333334</v>
      </c>
      <c r="G380" s="107" t="s">
        <v>73</v>
      </c>
      <c r="H380" s="107" t="s">
        <v>68</v>
      </c>
    </row>
    <row r="381" spans="1:8" ht="12.75">
      <c r="A381" s="104" t="s">
        <v>76</v>
      </c>
      <c r="B381" s="105">
        <v>9</v>
      </c>
      <c r="C381" s="106">
        <v>39235</v>
      </c>
      <c r="D381" s="107" t="s">
        <v>80</v>
      </c>
      <c r="E381" s="108">
        <v>3081</v>
      </c>
      <c r="F381" s="109">
        <v>0.6666666666666666</v>
      </c>
      <c r="G381" s="107" t="s">
        <v>68</v>
      </c>
      <c r="H381" s="107" t="s">
        <v>80</v>
      </c>
    </row>
    <row r="382" spans="1:8" ht="12.75">
      <c r="A382" s="104" t="s">
        <v>76</v>
      </c>
      <c r="B382" s="105">
        <v>10</v>
      </c>
      <c r="C382" s="106">
        <v>39236</v>
      </c>
      <c r="D382" s="107" t="s">
        <v>77</v>
      </c>
      <c r="E382" s="108">
        <v>3082</v>
      </c>
      <c r="F382" s="109">
        <v>0.5</v>
      </c>
      <c r="G382" s="107" t="s">
        <v>73</v>
      </c>
      <c r="H382" s="107" t="s">
        <v>77</v>
      </c>
    </row>
    <row r="383" spans="1:8" ht="12.75">
      <c r="A383" s="104" t="s">
        <v>76</v>
      </c>
      <c r="B383" s="105">
        <v>10</v>
      </c>
      <c r="C383" s="106">
        <v>39236</v>
      </c>
      <c r="D383" s="107" t="s">
        <v>77</v>
      </c>
      <c r="E383" s="108">
        <v>3083</v>
      </c>
      <c r="F383" s="109">
        <v>0.5833333333333334</v>
      </c>
      <c r="G383" s="107" t="s">
        <v>160</v>
      </c>
      <c r="H383" s="107" t="s">
        <v>73</v>
      </c>
    </row>
    <row r="384" spans="1:8" ht="12.75">
      <c r="A384" s="104" t="s">
        <v>76</v>
      </c>
      <c r="B384" s="105">
        <v>10</v>
      </c>
      <c r="C384" s="106">
        <v>39236</v>
      </c>
      <c r="D384" s="107" t="s">
        <v>77</v>
      </c>
      <c r="E384" s="108">
        <v>3084</v>
      </c>
      <c r="F384" s="109">
        <v>0.6666666666666666</v>
      </c>
      <c r="G384" s="107" t="s">
        <v>160</v>
      </c>
      <c r="H384" s="107" t="s">
        <v>77</v>
      </c>
    </row>
    <row r="385" spans="1:8" ht="12.75">
      <c r="A385" s="104" t="s">
        <v>76</v>
      </c>
      <c r="B385" s="105">
        <v>10</v>
      </c>
      <c r="C385" s="110">
        <v>39236</v>
      </c>
      <c r="D385" s="107" t="s">
        <v>68</v>
      </c>
      <c r="E385" s="108">
        <v>3085</v>
      </c>
      <c r="F385" s="109">
        <v>0.5416666666666666</v>
      </c>
      <c r="G385" s="107" t="s">
        <v>68</v>
      </c>
      <c r="H385" s="107" t="s">
        <v>78</v>
      </c>
    </row>
    <row r="386" spans="1:8" ht="12.75">
      <c r="A386" s="104" t="s">
        <v>76</v>
      </c>
      <c r="B386" s="105">
        <v>10</v>
      </c>
      <c r="C386" s="110">
        <v>39236</v>
      </c>
      <c r="D386" s="107" t="s">
        <v>68</v>
      </c>
      <c r="E386" s="108">
        <v>3086</v>
      </c>
      <c r="F386" s="109">
        <v>0.625</v>
      </c>
      <c r="G386" s="107" t="s">
        <v>81</v>
      </c>
      <c r="H386" s="107" t="s">
        <v>78</v>
      </c>
    </row>
    <row r="387" spans="1:8" ht="12.75">
      <c r="A387" s="104" t="s">
        <v>76</v>
      </c>
      <c r="B387" s="105">
        <v>10</v>
      </c>
      <c r="C387" s="110">
        <v>39236</v>
      </c>
      <c r="D387" s="107" t="s">
        <v>68</v>
      </c>
      <c r="E387" s="108">
        <v>3087</v>
      </c>
      <c r="F387" s="109">
        <v>0.7083333333333334</v>
      </c>
      <c r="G387" s="107" t="s">
        <v>81</v>
      </c>
      <c r="H387" s="107" t="s">
        <v>68</v>
      </c>
    </row>
    <row r="388" spans="1:8" ht="12.75">
      <c r="A388" s="104" t="s">
        <v>76</v>
      </c>
      <c r="B388" s="105">
        <v>10</v>
      </c>
      <c r="C388" s="110">
        <v>39236</v>
      </c>
      <c r="D388" s="107" t="s">
        <v>80</v>
      </c>
      <c r="E388" s="108">
        <v>3088</v>
      </c>
      <c r="F388" s="109">
        <v>0.5</v>
      </c>
      <c r="G388" s="107" t="s">
        <v>80</v>
      </c>
      <c r="H388" s="107" t="s">
        <v>83</v>
      </c>
    </row>
    <row r="389" spans="1:8" ht="12.75">
      <c r="A389" s="104" t="s">
        <v>76</v>
      </c>
      <c r="B389" s="105">
        <v>10</v>
      </c>
      <c r="C389" s="110">
        <v>39236</v>
      </c>
      <c r="D389" s="107" t="s">
        <v>80</v>
      </c>
      <c r="E389" s="108">
        <v>3089</v>
      </c>
      <c r="F389" s="109">
        <v>0.5833333333333334</v>
      </c>
      <c r="G389" s="107" t="s">
        <v>83</v>
      </c>
      <c r="H389" s="107" t="s">
        <v>70</v>
      </c>
    </row>
    <row r="390" spans="1:8" ht="12.75">
      <c r="A390" s="104" t="s">
        <v>76</v>
      </c>
      <c r="B390" s="105">
        <v>10</v>
      </c>
      <c r="C390" s="110">
        <v>39236</v>
      </c>
      <c r="D390" s="107" t="s">
        <v>80</v>
      </c>
      <c r="E390" s="108">
        <v>3090</v>
      </c>
      <c r="F390" s="109">
        <v>0.6666666666666666</v>
      </c>
      <c r="G390" s="107" t="s">
        <v>70</v>
      </c>
      <c r="H390" s="107" t="s">
        <v>80</v>
      </c>
    </row>
    <row r="391" spans="1:8" ht="12.75">
      <c r="A391" s="104" t="s">
        <v>76</v>
      </c>
      <c r="B391" s="105">
        <v>11</v>
      </c>
      <c r="C391" s="110">
        <v>39242</v>
      </c>
      <c r="D391" s="107" t="s">
        <v>282</v>
      </c>
      <c r="E391" s="108">
        <v>3091</v>
      </c>
      <c r="F391" s="109">
        <v>0.5</v>
      </c>
      <c r="G391" s="107" t="s">
        <v>80</v>
      </c>
      <c r="H391" s="107" t="s">
        <v>81</v>
      </c>
    </row>
    <row r="392" spans="1:8" ht="12.75">
      <c r="A392" s="104" t="s">
        <v>76</v>
      </c>
      <c r="B392" s="105">
        <v>11</v>
      </c>
      <c r="C392" s="110">
        <v>39242</v>
      </c>
      <c r="D392" s="107" t="s">
        <v>282</v>
      </c>
      <c r="E392" s="108">
        <v>3092</v>
      </c>
      <c r="F392" s="109">
        <v>0.5833333333333334</v>
      </c>
      <c r="G392" s="107" t="s">
        <v>80</v>
      </c>
      <c r="H392" s="107" t="s">
        <v>160</v>
      </c>
    </row>
    <row r="393" spans="1:8" ht="12.75">
      <c r="A393" s="104" t="s">
        <v>76</v>
      </c>
      <c r="B393" s="105">
        <v>11</v>
      </c>
      <c r="C393" s="110">
        <v>39242</v>
      </c>
      <c r="D393" s="107" t="s">
        <v>282</v>
      </c>
      <c r="E393" s="108">
        <v>3093</v>
      </c>
      <c r="F393" s="109">
        <v>0.6666666666666666</v>
      </c>
      <c r="G393" s="107" t="s">
        <v>160</v>
      </c>
      <c r="H393" s="107" t="s">
        <v>81</v>
      </c>
    </row>
    <row r="394" spans="1:8" ht="12.75">
      <c r="A394" s="104" t="s">
        <v>76</v>
      </c>
      <c r="B394" s="105">
        <v>11</v>
      </c>
      <c r="C394" s="110">
        <v>39242</v>
      </c>
      <c r="D394" s="107" t="s">
        <v>68</v>
      </c>
      <c r="E394" s="108">
        <v>3094</v>
      </c>
      <c r="F394" s="109">
        <v>0.5416666666666666</v>
      </c>
      <c r="G394" s="107" t="s">
        <v>68</v>
      </c>
      <c r="H394" s="107" t="s">
        <v>70</v>
      </c>
    </row>
    <row r="395" spans="1:8" ht="12.75">
      <c r="A395" s="104" t="s">
        <v>76</v>
      </c>
      <c r="B395" s="105">
        <v>11</v>
      </c>
      <c r="C395" s="110">
        <v>39242</v>
      </c>
      <c r="D395" s="107" t="s">
        <v>68</v>
      </c>
      <c r="E395" s="108">
        <v>3095</v>
      </c>
      <c r="F395" s="109">
        <v>0.625</v>
      </c>
      <c r="G395" s="107" t="s">
        <v>77</v>
      </c>
      <c r="H395" s="107" t="s">
        <v>70</v>
      </c>
    </row>
    <row r="396" spans="1:8" ht="12.75">
      <c r="A396" s="104" t="s">
        <v>76</v>
      </c>
      <c r="B396" s="105">
        <v>11</v>
      </c>
      <c r="C396" s="110">
        <v>39242</v>
      </c>
      <c r="D396" s="107" t="s">
        <v>68</v>
      </c>
      <c r="E396" s="108">
        <v>3096</v>
      </c>
      <c r="F396" s="109">
        <v>0.7083333333333334</v>
      </c>
      <c r="G396" s="107" t="s">
        <v>68</v>
      </c>
      <c r="H396" s="107" t="s">
        <v>77</v>
      </c>
    </row>
    <row r="397" spans="1:8" ht="12.75">
      <c r="A397" s="104" t="s">
        <v>76</v>
      </c>
      <c r="B397" s="105">
        <v>11</v>
      </c>
      <c r="C397" s="110">
        <v>39242</v>
      </c>
      <c r="D397" s="107" t="s">
        <v>73</v>
      </c>
      <c r="E397" s="108">
        <v>3097</v>
      </c>
      <c r="F397" s="109">
        <v>0.5</v>
      </c>
      <c r="G397" s="107" t="s">
        <v>73</v>
      </c>
      <c r="H397" s="107" t="s">
        <v>83</v>
      </c>
    </row>
    <row r="398" spans="1:8" ht="12.75">
      <c r="A398" s="104" t="s">
        <v>76</v>
      </c>
      <c r="B398" s="105">
        <v>11</v>
      </c>
      <c r="C398" s="110">
        <v>39242</v>
      </c>
      <c r="D398" s="107" t="s">
        <v>73</v>
      </c>
      <c r="E398" s="108">
        <v>3098</v>
      </c>
      <c r="F398" s="109">
        <v>0.5833333333333334</v>
      </c>
      <c r="G398" s="107" t="s">
        <v>83</v>
      </c>
      <c r="H398" s="107" t="s">
        <v>78</v>
      </c>
    </row>
    <row r="399" spans="1:8" ht="12.75">
      <c r="A399" s="104" t="s">
        <v>76</v>
      </c>
      <c r="B399" s="105">
        <v>11</v>
      </c>
      <c r="C399" s="110">
        <v>39242</v>
      </c>
      <c r="D399" s="107" t="s">
        <v>73</v>
      </c>
      <c r="E399" s="108">
        <v>3099</v>
      </c>
      <c r="F399" s="109">
        <v>0.6666666666666666</v>
      </c>
      <c r="G399" s="107" t="s">
        <v>78</v>
      </c>
      <c r="H399" s="107" t="s">
        <v>73</v>
      </c>
    </row>
    <row r="400" spans="1:8" ht="12.75">
      <c r="A400" s="104" t="s">
        <v>76</v>
      </c>
      <c r="B400" s="105">
        <v>12</v>
      </c>
      <c r="C400" s="110">
        <v>39243</v>
      </c>
      <c r="D400" s="107" t="s">
        <v>77</v>
      </c>
      <c r="E400" s="108">
        <v>3100</v>
      </c>
      <c r="F400" s="109">
        <v>0.5</v>
      </c>
      <c r="G400" s="107" t="s">
        <v>77</v>
      </c>
      <c r="H400" s="107" t="s">
        <v>80</v>
      </c>
    </row>
    <row r="401" spans="1:8" ht="12.75">
      <c r="A401" s="104" t="s">
        <v>76</v>
      </c>
      <c r="B401" s="105">
        <v>12</v>
      </c>
      <c r="C401" s="110">
        <v>39243</v>
      </c>
      <c r="D401" s="107" t="s">
        <v>77</v>
      </c>
      <c r="E401" s="108">
        <v>3101</v>
      </c>
      <c r="F401" s="109">
        <v>0.5833333333333334</v>
      </c>
      <c r="G401" s="107" t="s">
        <v>78</v>
      </c>
      <c r="H401" s="107" t="s">
        <v>80</v>
      </c>
    </row>
    <row r="402" spans="1:8" ht="12.75">
      <c r="A402" s="104" t="s">
        <v>76</v>
      </c>
      <c r="B402" s="105">
        <v>12</v>
      </c>
      <c r="C402" s="110">
        <v>39243</v>
      </c>
      <c r="D402" s="107" t="s">
        <v>77</v>
      </c>
      <c r="E402" s="108">
        <v>3102</v>
      </c>
      <c r="F402" s="109">
        <v>0.6666666666666666</v>
      </c>
      <c r="G402" s="107" t="s">
        <v>77</v>
      </c>
      <c r="H402" s="107" t="s">
        <v>78</v>
      </c>
    </row>
    <row r="403" spans="1:8" ht="12.75">
      <c r="A403" s="104" t="s">
        <v>76</v>
      </c>
      <c r="B403" s="105">
        <v>12</v>
      </c>
      <c r="C403" s="110">
        <v>39243</v>
      </c>
      <c r="D403" s="107" t="s">
        <v>282</v>
      </c>
      <c r="E403" s="108">
        <v>3103</v>
      </c>
      <c r="F403" s="109">
        <v>0.5</v>
      </c>
      <c r="G403" s="107" t="s">
        <v>70</v>
      </c>
      <c r="H403" s="107" t="s">
        <v>81</v>
      </c>
    </row>
    <row r="404" spans="1:8" ht="12.75">
      <c r="A404" s="104" t="s">
        <v>76</v>
      </c>
      <c r="B404" s="105">
        <v>12</v>
      </c>
      <c r="C404" s="110">
        <v>39243</v>
      </c>
      <c r="D404" s="107" t="s">
        <v>282</v>
      </c>
      <c r="E404" s="108">
        <v>3104</v>
      </c>
      <c r="F404" s="109">
        <v>0.5833333333333334</v>
      </c>
      <c r="G404" s="107" t="s">
        <v>70</v>
      </c>
      <c r="H404" s="107" t="s">
        <v>73</v>
      </c>
    </row>
    <row r="405" spans="1:8" ht="12.75">
      <c r="A405" s="104" t="s">
        <v>76</v>
      </c>
      <c r="B405" s="105">
        <v>12</v>
      </c>
      <c r="C405" s="110">
        <v>39243</v>
      </c>
      <c r="D405" s="107" t="s">
        <v>282</v>
      </c>
      <c r="E405" s="108">
        <v>3105</v>
      </c>
      <c r="F405" s="109">
        <v>0.6666666666666666</v>
      </c>
      <c r="G405" s="107" t="s">
        <v>73</v>
      </c>
      <c r="H405" s="107" t="s">
        <v>81</v>
      </c>
    </row>
    <row r="406" spans="1:8" ht="12.75">
      <c r="A406" s="104" t="s">
        <v>76</v>
      </c>
      <c r="B406" s="105">
        <v>12</v>
      </c>
      <c r="C406" s="110">
        <v>39243</v>
      </c>
      <c r="D406" s="107" t="s">
        <v>68</v>
      </c>
      <c r="E406" s="108">
        <v>3106</v>
      </c>
      <c r="F406" s="109">
        <v>0.5</v>
      </c>
      <c r="G406" s="107" t="s">
        <v>160</v>
      </c>
      <c r="H406" s="107" t="s">
        <v>68</v>
      </c>
    </row>
    <row r="407" spans="1:8" ht="12.75">
      <c r="A407" s="104" t="s">
        <v>76</v>
      </c>
      <c r="B407" s="105">
        <v>12</v>
      </c>
      <c r="C407" s="110">
        <v>39243</v>
      </c>
      <c r="D407" s="107" t="s">
        <v>68</v>
      </c>
      <c r="E407" s="108">
        <v>3107</v>
      </c>
      <c r="F407" s="109">
        <v>0.5833333333333334</v>
      </c>
      <c r="G407" s="107" t="s">
        <v>160</v>
      </c>
      <c r="H407" s="107" t="s">
        <v>83</v>
      </c>
    </row>
    <row r="408" spans="1:8" ht="12.75">
      <c r="A408" s="104" t="s">
        <v>76</v>
      </c>
      <c r="B408" s="105">
        <v>12</v>
      </c>
      <c r="C408" s="110">
        <v>39243</v>
      </c>
      <c r="D408" s="107" t="s">
        <v>68</v>
      </c>
      <c r="E408" s="108">
        <v>3108</v>
      </c>
      <c r="F408" s="109">
        <v>0.6666666666666666</v>
      </c>
      <c r="G408" s="107" t="s">
        <v>83</v>
      </c>
      <c r="H408" s="107" t="s">
        <v>68</v>
      </c>
    </row>
    <row r="409" spans="1:8" ht="12.75">
      <c r="A409" s="104" t="s">
        <v>76</v>
      </c>
      <c r="B409" s="105">
        <v>13</v>
      </c>
      <c r="C409" s="110">
        <v>39305</v>
      </c>
      <c r="D409" s="107" t="s">
        <v>80</v>
      </c>
      <c r="E409" s="108">
        <v>3109</v>
      </c>
      <c r="F409" s="109">
        <v>0.5</v>
      </c>
      <c r="G409" s="107" t="s">
        <v>80</v>
      </c>
      <c r="H409" s="107" t="s">
        <v>81</v>
      </c>
    </row>
    <row r="410" spans="1:8" ht="12.75">
      <c r="A410" s="104" t="s">
        <v>76</v>
      </c>
      <c r="B410" s="105">
        <v>13</v>
      </c>
      <c r="C410" s="110">
        <v>39305</v>
      </c>
      <c r="D410" s="107" t="s">
        <v>80</v>
      </c>
      <c r="E410" s="108">
        <v>3110</v>
      </c>
      <c r="F410" s="109">
        <v>0.5833333333333334</v>
      </c>
      <c r="G410" s="107" t="s">
        <v>77</v>
      </c>
      <c r="H410" s="107" t="s">
        <v>81</v>
      </c>
    </row>
    <row r="411" spans="1:8" ht="12.75">
      <c r="A411" s="104" t="s">
        <v>76</v>
      </c>
      <c r="B411" s="105">
        <v>13</v>
      </c>
      <c r="C411" s="110">
        <v>39305</v>
      </c>
      <c r="D411" s="107" t="s">
        <v>80</v>
      </c>
      <c r="E411" s="108">
        <v>3111</v>
      </c>
      <c r="F411" s="109">
        <v>0.6666666666666666</v>
      </c>
      <c r="G411" s="107" t="s">
        <v>80</v>
      </c>
      <c r="H411" s="107" t="s">
        <v>77</v>
      </c>
    </row>
    <row r="412" spans="1:8" ht="12.75">
      <c r="A412" s="104" t="s">
        <v>76</v>
      </c>
      <c r="B412" s="105">
        <v>13</v>
      </c>
      <c r="C412" s="110">
        <v>39305</v>
      </c>
      <c r="D412" s="107" t="s">
        <v>70</v>
      </c>
      <c r="E412" s="108">
        <v>3112</v>
      </c>
      <c r="F412" s="109">
        <v>0.5</v>
      </c>
      <c r="G412" s="107" t="s">
        <v>78</v>
      </c>
      <c r="H412" s="107" t="s">
        <v>70</v>
      </c>
    </row>
    <row r="413" spans="1:8" ht="12.75">
      <c r="A413" s="104" t="s">
        <v>76</v>
      </c>
      <c r="B413" s="105">
        <v>13</v>
      </c>
      <c r="C413" s="110">
        <v>39305</v>
      </c>
      <c r="D413" s="107" t="s">
        <v>70</v>
      </c>
      <c r="E413" s="108">
        <v>3113</v>
      </c>
      <c r="F413" s="109">
        <v>0.5833333333333334</v>
      </c>
      <c r="G413" s="107" t="s">
        <v>78</v>
      </c>
      <c r="H413" s="107" t="s">
        <v>83</v>
      </c>
    </row>
    <row r="414" spans="1:8" ht="12.75">
      <c r="A414" s="104" t="s">
        <v>76</v>
      </c>
      <c r="B414" s="105">
        <v>13</v>
      </c>
      <c r="C414" s="110">
        <v>39305</v>
      </c>
      <c r="D414" s="107" t="s">
        <v>70</v>
      </c>
      <c r="E414" s="108">
        <v>3114</v>
      </c>
      <c r="F414" s="109">
        <v>0.6666666666666666</v>
      </c>
      <c r="G414" s="107" t="s">
        <v>70</v>
      </c>
      <c r="H414" s="107" t="s">
        <v>83</v>
      </c>
    </row>
    <row r="415" spans="1:8" ht="12.75">
      <c r="A415" s="104" t="s">
        <v>76</v>
      </c>
      <c r="B415" s="105">
        <v>13</v>
      </c>
      <c r="C415" s="110">
        <v>39305</v>
      </c>
      <c r="D415" s="107" t="s">
        <v>160</v>
      </c>
      <c r="E415" s="108">
        <v>3115</v>
      </c>
      <c r="F415" s="109">
        <v>0.5</v>
      </c>
      <c r="G415" s="107" t="s">
        <v>160</v>
      </c>
      <c r="H415" s="107" t="s">
        <v>68</v>
      </c>
    </row>
    <row r="416" spans="1:8" ht="12.75">
      <c r="A416" s="104" t="s">
        <v>76</v>
      </c>
      <c r="B416" s="105">
        <v>13</v>
      </c>
      <c r="C416" s="110">
        <v>39305</v>
      </c>
      <c r="D416" s="107" t="s">
        <v>160</v>
      </c>
      <c r="E416" s="108">
        <v>3116</v>
      </c>
      <c r="F416" s="109">
        <v>0.5833333333333334</v>
      </c>
      <c r="G416" s="107" t="s">
        <v>68</v>
      </c>
      <c r="H416" s="107" t="s">
        <v>73</v>
      </c>
    </row>
    <row r="417" spans="1:8" ht="12.75">
      <c r="A417" s="104" t="s">
        <v>76</v>
      </c>
      <c r="B417" s="105">
        <v>13</v>
      </c>
      <c r="C417" s="110">
        <v>39305</v>
      </c>
      <c r="D417" s="107" t="s">
        <v>160</v>
      </c>
      <c r="E417" s="108">
        <v>3117</v>
      </c>
      <c r="F417" s="109">
        <v>0.6666666666666666</v>
      </c>
      <c r="G417" s="107" t="s">
        <v>160</v>
      </c>
      <c r="H417" s="107" t="s">
        <v>73</v>
      </c>
    </row>
    <row r="418" spans="1:8" ht="12.75">
      <c r="A418" s="104" t="s">
        <v>76</v>
      </c>
      <c r="B418" s="105">
        <v>14</v>
      </c>
      <c r="C418" s="110">
        <v>39306</v>
      </c>
      <c r="D418" s="107" t="s">
        <v>83</v>
      </c>
      <c r="E418" s="108">
        <v>3118</v>
      </c>
      <c r="F418" s="109">
        <v>0.5</v>
      </c>
      <c r="G418" s="107" t="s">
        <v>83</v>
      </c>
      <c r="H418" s="107" t="s">
        <v>80</v>
      </c>
    </row>
    <row r="419" spans="1:8" ht="12.75">
      <c r="A419" s="104" t="s">
        <v>76</v>
      </c>
      <c r="B419" s="105">
        <v>14</v>
      </c>
      <c r="C419" s="110">
        <v>39306</v>
      </c>
      <c r="D419" s="107" t="s">
        <v>83</v>
      </c>
      <c r="E419" s="108">
        <v>3119</v>
      </c>
      <c r="F419" s="109">
        <v>0.5833333333333334</v>
      </c>
      <c r="G419" s="107" t="s">
        <v>73</v>
      </c>
      <c r="H419" s="107" t="s">
        <v>80</v>
      </c>
    </row>
    <row r="420" spans="1:8" ht="12.75">
      <c r="A420" s="104" t="s">
        <v>76</v>
      </c>
      <c r="B420" s="105">
        <v>14</v>
      </c>
      <c r="C420" s="110">
        <v>39306</v>
      </c>
      <c r="D420" s="107" t="s">
        <v>83</v>
      </c>
      <c r="E420" s="108">
        <v>3120</v>
      </c>
      <c r="F420" s="109">
        <v>0.6666666666666666</v>
      </c>
      <c r="G420" s="107" t="s">
        <v>83</v>
      </c>
      <c r="H420" s="107" t="s">
        <v>73</v>
      </c>
    </row>
    <row r="421" spans="1:8" ht="12.75">
      <c r="A421" s="104" t="s">
        <v>76</v>
      </c>
      <c r="B421" s="105">
        <v>14</v>
      </c>
      <c r="C421" s="110">
        <v>39306</v>
      </c>
      <c r="D421" s="107" t="s">
        <v>77</v>
      </c>
      <c r="E421" s="108">
        <v>3121</v>
      </c>
      <c r="F421" s="109">
        <v>0.5</v>
      </c>
      <c r="G421" s="107" t="s">
        <v>68</v>
      </c>
      <c r="H421" s="107" t="s">
        <v>77</v>
      </c>
    </row>
    <row r="422" spans="1:8" ht="12.75">
      <c r="A422" s="104" t="s">
        <v>76</v>
      </c>
      <c r="B422" s="105">
        <v>14</v>
      </c>
      <c r="C422" s="110">
        <v>39306</v>
      </c>
      <c r="D422" s="107" t="s">
        <v>77</v>
      </c>
      <c r="E422" s="108">
        <v>3122</v>
      </c>
      <c r="F422" s="109">
        <v>0.5833333333333334</v>
      </c>
      <c r="G422" s="107" t="s">
        <v>78</v>
      </c>
      <c r="H422" s="107" t="s">
        <v>68</v>
      </c>
    </row>
    <row r="423" spans="1:8" ht="12.75">
      <c r="A423" s="104" t="s">
        <v>76</v>
      </c>
      <c r="B423" s="105">
        <v>14</v>
      </c>
      <c r="C423" s="110">
        <v>39306</v>
      </c>
      <c r="D423" s="107" t="s">
        <v>77</v>
      </c>
      <c r="E423" s="108">
        <v>3123</v>
      </c>
      <c r="F423" s="109">
        <v>0.6666666666666666</v>
      </c>
      <c r="G423" s="107" t="s">
        <v>77</v>
      </c>
      <c r="H423" s="107" t="s">
        <v>78</v>
      </c>
    </row>
    <row r="424" spans="1:8" ht="12.75">
      <c r="A424" s="104" t="s">
        <v>76</v>
      </c>
      <c r="B424" s="105">
        <v>14</v>
      </c>
      <c r="C424" s="110">
        <v>39306</v>
      </c>
      <c r="D424" s="107" t="s">
        <v>282</v>
      </c>
      <c r="E424" s="108">
        <v>3124</v>
      </c>
      <c r="F424" s="109">
        <v>0.5</v>
      </c>
      <c r="G424" s="107" t="s">
        <v>70</v>
      </c>
      <c r="H424" s="107" t="s">
        <v>81</v>
      </c>
    </row>
    <row r="425" spans="1:8" ht="12.75">
      <c r="A425" s="104" t="s">
        <v>76</v>
      </c>
      <c r="B425" s="105">
        <v>14</v>
      </c>
      <c r="C425" s="110">
        <v>39306</v>
      </c>
      <c r="D425" s="107" t="s">
        <v>282</v>
      </c>
      <c r="E425" s="108">
        <v>3125</v>
      </c>
      <c r="F425" s="109">
        <v>0.5833333333333334</v>
      </c>
      <c r="G425" s="107" t="s">
        <v>70</v>
      </c>
      <c r="H425" s="107" t="s">
        <v>160</v>
      </c>
    </row>
    <row r="426" spans="1:8" ht="12.75">
      <c r="A426" s="104" t="s">
        <v>76</v>
      </c>
      <c r="B426" s="105">
        <v>14</v>
      </c>
      <c r="C426" s="110">
        <v>39306</v>
      </c>
      <c r="D426" s="107" t="s">
        <v>282</v>
      </c>
      <c r="E426" s="108">
        <v>3126</v>
      </c>
      <c r="F426" s="109">
        <v>0.6666666666666666</v>
      </c>
      <c r="G426" s="107" t="s">
        <v>81</v>
      </c>
      <c r="H426" s="107" t="s">
        <v>160</v>
      </c>
    </row>
    <row r="427" spans="1:8" ht="12.75">
      <c r="A427" s="104" t="s">
        <v>76</v>
      </c>
      <c r="B427" s="105">
        <v>15</v>
      </c>
      <c r="C427" s="110">
        <v>39312</v>
      </c>
      <c r="D427" s="107" t="s">
        <v>73</v>
      </c>
      <c r="E427" s="108">
        <v>3127</v>
      </c>
      <c r="F427" s="109">
        <v>0.5</v>
      </c>
      <c r="G427" s="107" t="s">
        <v>73</v>
      </c>
      <c r="H427" s="107" t="s">
        <v>77</v>
      </c>
    </row>
    <row r="428" spans="1:8" ht="12.75">
      <c r="A428" s="104" t="s">
        <v>76</v>
      </c>
      <c r="B428" s="105">
        <v>15</v>
      </c>
      <c r="C428" s="110">
        <v>39312</v>
      </c>
      <c r="D428" s="107" t="s">
        <v>73</v>
      </c>
      <c r="E428" s="108">
        <v>3128</v>
      </c>
      <c r="F428" s="109">
        <v>0.5833333333333334</v>
      </c>
      <c r="G428" s="107" t="s">
        <v>77</v>
      </c>
      <c r="H428" s="107" t="s">
        <v>70</v>
      </c>
    </row>
    <row r="429" spans="1:8" ht="12.75">
      <c r="A429" s="104" t="s">
        <v>76</v>
      </c>
      <c r="B429" s="105">
        <v>15</v>
      </c>
      <c r="C429" s="110">
        <v>39312</v>
      </c>
      <c r="D429" s="107" t="s">
        <v>73</v>
      </c>
      <c r="E429" s="108">
        <v>3129</v>
      </c>
      <c r="F429" s="109">
        <v>0.6666666666666666</v>
      </c>
      <c r="G429" s="107" t="s">
        <v>70</v>
      </c>
      <c r="H429" s="107" t="s">
        <v>73</v>
      </c>
    </row>
    <row r="430" spans="1:8" ht="12.75">
      <c r="A430" s="104" t="s">
        <v>76</v>
      </c>
      <c r="B430" s="105">
        <v>15</v>
      </c>
      <c r="C430" s="110">
        <v>39312</v>
      </c>
      <c r="D430" s="107" t="s">
        <v>83</v>
      </c>
      <c r="E430" s="108">
        <v>3130</v>
      </c>
      <c r="F430" s="109">
        <v>0.5</v>
      </c>
      <c r="G430" s="107" t="s">
        <v>81</v>
      </c>
      <c r="H430" s="107" t="s">
        <v>83</v>
      </c>
    </row>
    <row r="431" spans="1:8" ht="12.75">
      <c r="A431" s="104" t="s">
        <v>76</v>
      </c>
      <c r="B431" s="105">
        <v>15</v>
      </c>
      <c r="C431" s="110">
        <v>39312</v>
      </c>
      <c r="D431" s="107" t="s">
        <v>83</v>
      </c>
      <c r="E431" s="108">
        <v>3131</v>
      </c>
      <c r="F431" s="109">
        <v>0.5833333333333334</v>
      </c>
      <c r="G431" s="107" t="s">
        <v>81</v>
      </c>
      <c r="H431" s="107" t="s">
        <v>68</v>
      </c>
    </row>
    <row r="432" spans="1:8" ht="12.75">
      <c r="A432" s="104" t="s">
        <v>76</v>
      </c>
      <c r="B432" s="105">
        <v>15</v>
      </c>
      <c r="C432" s="110">
        <v>39312</v>
      </c>
      <c r="D432" s="107" t="s">
        <v>83</v>
      </c>
      <c r="E432" s="108">
        <v>3132</v>
      </c>
      <c r="F432" s="109">
        <v>0.6666666666666666</v>
      </c>
      <c r="G432" s="107" t="s">
        <v>68</v>
      </c>
      <c r="H432" s="107" t="s">
        <v>83</v>
      </c>
    </row>
    <row r="433" spans="1:8" ht="12.75">
      <c r="A433" s="104" t="s">
        <v>76</v>
      </c>
      <c r="B433" s="105">
        <v>15</v>
      </c>
      <c r="C433" s="110">
        <v>39312</v>
      </c>
      <c r="D433" s="107" t="s">
        <v>80</v>
      </c>
      <c r="E433" s="108">
        <v>3133</v>
      </c>
      <c r="F433" s="109">
        <v>0.5</v>
      </c>
      <c r="G433" s="107" t="s">
        <v>78</v>
      </c>
      <c r="H433" s="107" t="s">
        <v>80</v>
      </c>
    </row>
    <row r="434" spans="1:8" ht="12.75">
      <c r="A434" s="104" t="s">
        <v>76</v>
      </c>
      <c r="B434" s="105">
        <v>15</v>
      </c>
      <c r="C434" s="110">
        <v>39312</v>
      </c>
      <c r="D434" s="107" t="s">
        <v>80</v>
      </c>
      <c r="E434" s="108">
        <v>3134</v>
      </c>
      <c r="F434" s="109">
        <v>0.5833333333333334</v>
      </c>
      <c r="G434" s="107" t="s">
        <v>78</v>
      </c>
      <c r="H434" s="107" t="s">
        <v>160</v>
      </c>
    </row>
    <row r="435" spans="1:8" ht="12.75">
      <c r="A435" s="104" t="s">
        <v>76</v>
      </c>
      <c r="B435" s="105">
        <v>15</v>
      </c>
      <c r="C435" s="110">
        <v>39312</v>
      </c>
      <c r="D435" s="107" t="s">
        <v>80</v>
      </c>
      <c r="E435" s="108">
        <v>3135</v>
      </c>
      <c r="F435" s="109">
        <v>0.6666666666666666</v>
      </c>
      <c r="G435" s="107" t="s">
        <v>80</v>
      </c>
      <c r="H435" s="107" t="s">
        <v>160</v>
      </c>
    </row>
    <row r="436" spans="1:8" ht="12.75">
      <c r="A436" s="104" t="s">
        <v>76</v>
      </c>
      <c r="B436" s="105">
        <v>16</v>
      </c>
      <c r="C436" s="110">
        <v>39313</v>
      </c>
      <c r="D436" s="107" t="s">
        <v>282</v>
      </c>
      <c r="E436" s="108">
        <v>3136</v>
      </c>
      <c r="F436" s="109">
        <v>0.5</v>
      </c>
      <c r="G436" s="107" t="s">
        <v>81</v>
      </c>
      <c r="H436" s="107" t="s">
        <v>73</v>
      </c>
    </row>
    <row r="437" spans="1:8" ht="12.75">
      <c r="A437" s="104" t="s">
        <v>76</v>
      </c>
      <c r="B437" s="105">
        <v>16</v>
      </c>
      <c r="C437" s="110">
        <v>39313</v>
      </c>
      <c r="D437" s="107" t="s">
        <v>282</v>
      </c>
      <c r="E437" s="108">
        <v>3137</v>
      </c>
      <c r="F437" s="109">
        <v>0.5833333333333334</v>
      </c>
      <c r="G437" s="107" t="s">
        <v>73</v>
      </c>
      <c r="H437" s="107" t="s">
        <v>78</v>
      </c>
    </row>
    <row r="438" spans="1:8" ht="12.75">
      <c r="A438" s="104" t="s">
        <v>76</v>
      </c>
      <c r="B438" s="105">
        <v>16</v>
      </c>
      <c r="C438" s="110">
        <v>39313</v>
      </c>
      <c r="D438" s="107" t="s">
        <v>282</v>
      </c>
      <c r="E438" s="108">
        <v>3138</v>
      </c>
      <c r="F438" s="109">
        <v>0.6666666666666666</v>
      </c>
      <c r="G438" s="107" t="s">
        <v>81</v>
      </c>
      <c r="H438" s="107" t="s">
        <v>78</v>
      </c>
    </row>
    <row r="439" spans="1:8" ht="12.75">
      <c r="A439" s="104" t="s">
        <v>76</v>
      </c>
      <c r="B439" s="105">
        <v>16</v>
      </c>
      <c r="C439" s="110">
        <v>39313</v>
      </c>
      <c r="D439" s="107" t="s">
        <v>70</v>
      </c>
      <c r="E439" s="108">
        <v>3139</v>
      </c>
      <c r="F439" s="109">
        <v>0.5</v>
      </c>
      <c r="G439" s="107" t="s">
        <v>68</v>
      </c>
      <c r="H439" s="107" t="s">
        <v>70</v>
      </c>
    </row>
    <row r="440" spans="1:8" ht="12.75">
      <c r="A440" s="104" t="s">
        <v>76</v>
      </c>
      <c r="B440" s="105">
        <v>16</v>
      </c>
      <c r="C440" s="110">
        <v>39313</v>
      </c>
      <c r="D440" s="107" t="s">
        <v>70</v>
      </c>
      <c r="E440" s="108">
        <v>3140</v>
      </c>
      <c r="F440" s="109">
        <v>0.5833333333333334</v>
      </c>
      <c r="G440" s="107" t="s">
        <v>80</v>
      </c>
      <c r="H440" s="107" t="s">
        <v>68</v>
      </c>
    </row>
    <row r="441" spans="1:8" ht="12.75">
      <c r="A441" s="104" t="s">
        <v>76</v>
      </c>
      <c r="B441" s="105">
        <v>16</v>
      </c>
      <c r="C441" s="110">
        <v>39313</v>
      </c>
      <c r="D441" s="107" t="s">
        <v>70</v>
      </c>
      <c r="E441" s="108">
        <v>3141</v>
      </c>
      <c r="F441" s="109">
        <v>0.6666666666666666</v>
      </c>
      <c r="G441" s="107" t="s">
        <v>80</v>
      </c>
      <c r="H441" s="107" t="s">
        <v>70</v>
      </c>
    </row>
    <row r="442" spans="1:8" ht="12.75">
      <c r="A442" s="104" t="s">
        <v>76</v>
      </c>
      <c r="B442" s="105">
        <v>16</v>
      </c>
      <c r="C442" s="110">
        <v>39313</v>
      </c>
      <c r="D442" s="107" t="s">
        <v>83</v>
      </c>
      <c r="E442" s="108">
        <v>3142</v>
      </c>
      <c r="F442" s="109">
        <v>0.5</v>
      </c>
      <c r="G442" s="107" t="s">
        <v>83</v>
      </c>
      <c r="H442" s="107" t="s">
        <v>160</v>
      </c>
    </row>
    <row r="443" spans="1:8" ht="12.75">
      <c r="A443" s="104" t="s">
        <v>76</v>
      </c>
      <c r="B443" s="105">
        <v>16</v>
      </c>
      <c r="C443" s="110">
        <v>39313</v>
      </c>
      <c r="D443" s="107" t="s">
        <v>83</v>
      </c>
      <c r="E443" s="108">
        <v>3143</v>
      </c>
      <c r="F443" s="109">
        <v>0.5833333333333334</v>
      </c>
      <c r="G443" s="107" t="s">
        <v>77</v>
      </c>
      <c r="H443" s="107" t="s">
        <v>160</v>
      </c>
    </row>
    <row r="444" spans="1:8" ht="12.75">
      <c r="A444" s="104" t="s">
        <v>76</v>
      </c>
      <c r="B444" s="105">
        <v>16</v>
      </c>
      <c r="C444" s="110">
        <v>39313</v>
      </c>
      <c r="D444" s="107" t="s">
        <v>83</v>
      </c>
      <c r="E444" s="108">
        <v>3144</v>
      </c>
      <c r="F444" s="109">
        <v>0.6666666666666666</v>
      </c>
      <c r="G444" s="107" t="s">
        <v>83</v>
      </c>
      <c r="H444" s="107" t="s">
        <v>77</v>
      </c>
    </row>
    <row r="445" spans="1:8" ht="12.75">
      <c r="A445" s="111" t="s">
        <v>82</v>
      </c>
      <c r="B445" s="112">
        <v>1</v>
      </c>
      <c r="C445" s="116">
        <v>39193</v>
      </c>
      <c r="D445" s="113" t="s">
        <v>147</v>
      </c>
      <c r="E445" s="114">
        <v>4001</v>
      </c>
      <c r="F445" s="115">
        <v>0.5</v>
      </c>
      <c r="G445" s="113" t="s">
        <v>238</v>
      </c>
      <c r="H445" s="113" t="s">
        <v>285</v>
      </c>
    </row>
    <row r="446" spans="1:8" ht="12.75">
      <c r="A446" s="111" t="s">
        <v>82</v>
      </c>
      <c r="B446" s="112">
        <v>1</v>
      </c>
      <c r="C446" s="116">
        <v>39193</v>
      </c>
      <c r="D446" s="113" t="s">
        <v>147</v>
      </c>
      <c r="E446" s="114">
        <v>4002</v>
      </c>
      <c r="F446" s="115">
        <v>0.5833333333333334</v>
      </c>
      <c r="G446" s="113" t="s">
        <v>285</v>
      </c>
      <c r="H446" s="113" t="s">
        <v>84</v>
      </c>
    </row>
    <row r="447" spans="1:8" ht="12.75">
      <c r="A447" s="111" t="s">
        <v>82</v>
      </c>
      <c r="B447" s="112">
        <v>1</v>
      </c>
      <c r="C447" s="116">
        <v>39193</v>
      </c>
      <c r="D447" s="113" t="s">
        <v>147</v>
      </c>
      <c r="E447" s="114">
        <v>4003</v>
      </c>
      <c r="F447" s="115">
        <v>0.6666666666666666</v>
      </c>
      <c r="G447" s="113" t="s">
        <v>84</v>
      </c>
      <c r="H447" s="113" t="s">
        <v>238</v>
      </c>
    </row>
    <row r="448" spans="1:8" ht="12.75">
      <c r="A448" s="111" t="s">
        <v>82</v>
      </c>
      <c r="B448" s="112">
        <v>1</v>
      </c>
      <c r="C448" s="116">
        <v>39193</v>
      </c>
      <c r="D448" s="113" t="s">
        <v>139</v>
      </c>
      <c r="E448" s="114">
        <v>4004</v>
      </c>
      <c r="F448" s="115">
        <v>0.5</v>
      </c>
      <c r="G448" s="113" t="s">
        <v>79</v>
      </c>
      <c r="H448" s="113" t="s">
        <v>286</v>
      </c>
    </row>
    <row r="449" spans="1:8" ht="12.75">
      <c r="A449" s="111" t="s">
        <v>82</v>
      </c>
      <c r="B449" s="112">
        <v>1</v>
      </c>
      <c r="C449" s="116">
        <v>39193</v>
      </c>
      <c r="D449" s="113" t="s">
        <v>139</v>
      </c>
      <c r="E449" s="114">
        <v>4005</v>
      </c>
      <c r="F449" s="115">
        <v>0.5833333333333334</v>
      </c>
      <c r="G449" s="113" t="s">
        <v>286</v>
      </c>
      <c r="H449" s="113" t="s">
        <v>201</v>
      </c>
    </row>
    <row r="450" spans="1:8" ht="12.75">
      <c r="A450" s="111" t="s">
        <v>82</v>
      </c>
      <c r="B450" s="112">
        <v>1</v>
      </c>
      <c r="C450" s="116">
        <v>39193</v>
      </c>
      <c r="D450" s="113" t="s">
        <v>139</v>
      </c>
      <c r="E450" s="114">
        <v>4006</v>
      </c>
      <c r="F450" s="115">
        <v>0.6666666666666666</v>
      </c>
      <c r="G450" s="113" t="s">
        <v>201</v>
      </c>
      <c r="H450" s="113" t="s">
        <v>79</v>
      </c>
    </row>
    <row r="451" spans="1:8" ht="12.75">
      <c r="A451" s="111" t="s">
        <v>82</v>
      </c>
      <c r="B451" s="112">
        <v>1</v>
      </c>
      <c r="C451" s="116">
        <v>39193</v>
      </c>
      <c r="D451" s="113" t="s">
        <v>193</v>
      </c>
      <c r="E451" s="114">
        <v>4007</v>
      </c>
      <c r="F451" s="115">
        <v>0.5</v>
      </c>
      <c r="G451" s="113" t="s">
        <v>71</v>
      </c>
      <c r="H451" s="113" t="s">
        <v>86</v>
      </c>
    </row>
    <row r="452" spans="1:8" ht="12.75">
      <c r="A452" s="111" t="s">
        <v>82</v>
      </c>
      <c r="B452" s="112">
        <v>1</v>
      </c>
      <c r="C452" s="116">
        <v>39193</v>
      </c>
      <c r="D452" s="113" t="s">
        <v>193</v>
      </c>
      <c r="E452" s="114">
        <v>4008</v>
      </c>
      <c r="F452" s="115">
        <v>0.5833333333333334</v>
      </c>
      <c r="G452" s="113" t="s">
        <v>86</v>
      </c>
      <c r="H452" s="113" t="s">
        <v>85</v>
      </c>
    </row>
    <row r="453" spans="1:8" ht="12.75">
      <c r="A453" s="111" t="s">
        <v>82</v>
      </c>
      <c r="B453" s="112">
        <v>1</v>
      </c>
      <c r="C453" s="116">
        <v>39193</v>
      </c>
      <c r="D453" s="113" t="s">
        <v>193</v>
      </c>
      <c r="E453" s="114">
        <v>4009</v>
      </c>
      <c r="F453" s="115">
        <v>0.6666666666666666</v>
      </c>
      <c r="G453" s="113" t="s">
        <v>85</v>
      </c>
      <c r="H453" s="113" t="s">
        <v>71</v>
      </c>
    </row>
    <row r="454" spans="1:8" ht="12.75">
      <c r="A454" s="111" t="s">
        <v>82</v>
      </c>
      <c r="B454" s="112">
        <v>1</v>
      </c>
      <c r="C454" s="116">
        <v>39194</v>
      </c>
      <c r="D454" s="113" t="s">
        <v>147</v>
      </c>
      <c r="E454" s="114">
        <v>4010</v>
      </c>
      <c r="F454" s="115">
        <v>0.4166666666666667</v>
      </c>
      <c r="G454" s="113" t="s">
        <v>238</v>
      </c>
      <c r="H454" s="113" t="s">
        <v>84</v>
      </c>
    </row>
    <row r="455" spans="1:8" ht="12.75">
      <c r="A455" s="111" t="s">
        <v>82</v>
      </c>
      <c r="B455" s="112">
        <v>1</v>
      </c>
      <c r="C455" s="116">
        <v>39194</v>
      </c>
      <c r="D455" s="113" t="s">
        <v>147</v>
      </c>
      <c r="E455" s="114">
        <v>4011</v>
      </c>
      <c r="F455" s="115">
        <v>0.5</v>
      </c>
      <c r="G455" s="113" t="s">
        <v>84</v>
      </c>
      <c r="H455" s="113" t="s">
        <v>285</v>
      </c>
    </row>
    <row r="456" spans="1:8" ht="12.75">
      <c r="A456" s="111" t="s">
        <v>82</v>
      </c>
      <c r="B456" s="112">
        <v>1</v>
      </c>
      <c r="C456" s="116">
        <v>39194</v>
      </c>
      <c r="D456" s="113" t="s">
        <v>147</v>
      </c>
      <c r="E456" s="114">
        <v>4012</v>
      </c>
      <c r="F456" s="115">
        <v>0.5833333333333334</v>
      </c>
      <c r="G456" s="113" t="s">
        <v>285</v>
      </c>
      <c r="H456" s="113" t="s">
        <v>238</v>
      </c>
    </row>
    <row r="457" spans="1:8" ht="12.75">
      <c r="A457" s="111" t="s">
        <v>82</v>
      </c>
      <c r="B457" s="112">
        <v>1</v>
      </c>
      <c r="C457" s="116">
        <v>39194</v>
      </c>
      <c r="D457" s="113" t="s">
        <v>139</v>
      </c>
      <c r="E457" s="114">
        <v>4013</v>
      </c>
      <c r="F457" s="115">
        <v>0.4166666666666667</v>
      </c>
      <c r="G457" s="113" t="s">
        <v>79</v>
      </c>
      <c r="H457" s="113" t="s">
        <v>201</v>
      </c>
    </row>
    <row r="458" spans="1:8" ht="12.75">
      <c r="A458" s="111" t="s">
        <v>82</v>
      </c>
      <c r="B458" s="112">
        <v>1</v>
      </c>
      <c r="C458" s="116">
        <v>39194</v>
      </c>
      <c r="D458" s="113" t="s">
        <v>139</v>
      </c>
      <c r="E458" s="114">
        <v>4014</v>
      </c>
      <c r="F458" s="115">
        <v>0.5</v>
      </c>
      <c r="G458" s="113" t="s">
        <v>201</v>
      </c>
      <c r="H458" s="113" t="s">
        <v>286</v>
      </c>
    </row>
    <row r="459" spans="1:8" ht="12.75">
      <c r="A459" s="111" t="s">
        <v>82</v>
      </c>
      <c r="B459" s="112">
        <v>1</v>
      </c>
      <c r="C459" s="116">
        <v>39194</v>
      </c>
      <c r="D459" s="113" t="s">
        <v>139</v>
      </c>
      <c r="E459" s="114">
        <v>4015</v>
      </c>
      <c r="F459" s="115">
        <v>0.5833333333333334</v>
      </c>
      <c r="G459" s="113" t="s">
        <v>286</v>
      </c>
      <c r="H459" s="113" t="s">
        <v>79</v>
      </c>
    </row>
    <row r="460" spans="1:8" ht="12.75">
      <c r="A460" s="111" t="s">
        <v>82</v>
      </c>
      <c r="B460" s="112">
        <v>1</v>
      </c>
      <c r="C460" s="116">
        <v>39194</v>
      </c>
      <c r="D460" s="113" t="s">
        <v>193</v>
      </c>
      <c r="E460" s="114">
        <v>4016</v>
      </c>
      <c r="F460" s="115">
        <v>0.4166666666666667</v>
      </c>
      <c r="G460" s="113" t="s">
        <v>71</v>
      </c>
      <c r="H460" s="113" t="s">
        <v>85</v>
      </c>
    </row>
    <row r="461" spans="1:8" ht="12.75">
      <c r="A461" s="111" t="s">
        <v>82</v>
      </c>
      <c r="B461" s="112">
        <v>1</v>
      </c>
      <c r="C461" s="116">
        <v>39194</v>
      </c>
      <c r="D461" s="113" t="s">
        <v>193</v>
      </c>
      <c r="E461" s="114">
        <v>4017</v>
      </c>
      <c r="F461" s="115">
        <v>0.5</v>
      </c>
      <c r="G461" s="113" t="s">
        <v>85</v>
      </c>
      <c r="H461" s="113" t="s">
        <v>86</v>
      </c>
    </row>
    <row r="462" spans="1:8" ht="12.75">
      <c r="A462" s="111" t="s">
        <v>82</v>
      </c>
      <c r="B462" s="112">
        <v>1</v>
      </c>
      <c r="C462" s="116">
        <v>39194</v>
      </c>
      <c r="D462" s="113" t="s">
        <v>193</v>
      </c>
      <c r="E462" s="114">
        <v>4018</v>
      </c>
      <c r="F462" s="115">
        <v>0.5833333333333334</v>
      </c>
      <c r="G462" s="113" t="s">
        <v>86</v>
      </c>
      <c r="H462" s="113" t="s">
        <v>71</v>
      </c>
    </row>
    <row r="463" spans="1:8" ht="12.75">
      <c r="A463" s="111" t="s">
        <v>82</v>
      </c>
      <c r="B463" s="112">
        <v>2</v>
      </c>
      <c r="C463" s="116">
        <v>39207</v>
      </c>
      <c r="D463" s="113" t="s">
        <v>80</v>
      </c>
      <c r="E463" s="114">
        <v>4019</v>
      </c>
      <c r="F463" s="115">
        <v>0.5</v>
      </c>
      <c r="G463" s="113" t="s">
        <v>84</v>
      </c>
      <c r="H463" s="113" t="s">
        <v>286</v>
      </c>
    </row>
    <row r="464" spans="1:8" ht="12.75">
      <c r="A464" s="111" t="s">
        <v>82</v>
      </c>
      <c r="B464" s="112">
        <v>2</v>
      </c>
      <c r="C464" s="116">
        <v>39207</v>
      </c>
      <c r="D464" s="113" t="s">
        <v>80</v>
      </c>
      <c r="E464" s="114">
        <v>4020</v>
      </c>
      <c r="F464" s="115">
        <v>0.5833333333333334</v>
      </c>
      <c r="G464" s="113" t="s">
        <v>286</v>
      </c>
      <c r="H464" s="113" t="s">
        <v>86</v>
      </c>
    </row>
    <row r="465" spans="1:8" ht="12.75">
      <c r="A465" s="111" t="s">
        <v>82</v>
      </c>
      <c r="B465" s="112">
        <v>2</v>
      </c>
      <c r="C465" s="116">
        <v>39207</v>
      </c>
      <c r="D465" s="113" t="s">
        <v>80</v>
      </c>
      <c r="E465" s="114">
        <v>4021</v>
      </c>
      <c r="F465" s="115">
        <v>0.6666666666666666</v>
      </c>
      <c r="G465" s="113" t="s">
        <v>86</v>
      </c>
      <c r="H465" s="113" t="s">
        <v>84</v>
      </c>
    </row>
    <row r="466" spans="1:8" ht="12.75">
      <c r="A466" s="111" t="s">
        <v>82</v>
      </c>
      <c r="B466" s="112">
        <v>2</v>
      </c>
      <c r="C466" s="116">
        <v>39207</v>
      </c>
      <c r="D466" s="113" t="s">
        <v>287</v>
      </c>
      <c r="E466" s="114">
        <v>4022</v>
      </c>
      <c r="F466" s="115">
        <v>0.5</v>
      </c>
      <c r="G466" s="113" t="s">
        <v>285</v>
      </c>
      <c r="H466" s="113" t="s">
        <v>79</v>
      </c>
    </row>
    <row r="467" spans="1:8" ht="12.75">
      <c r="A467" s="111" t="s">
        <v>82</v>
      </c>
      <c r="B467" s="112">
        <v>2</v>
      </c>
      <c r="C467" s="116">
        <v>39207</v>
      </c>
      <c r="D467" s="113" t="s">
        <v>287</v>
      </c>
      <c r="E467" s="114">
        <v>4023</v>
      </c>
      <c r="F467" s="115">
        <v>0.5833333333333334</v>
      </c>
      <c r="G467" s="113" t="s">
        <v>79</v>
      </c>
      <c r="H467" s="113" t="s">
        <v>85</v>
      </c>
    </row>
    <row r="468" spans="1:8" ht="12.75">
      <c r="A468" s="111" t="s">
        <v>82</v>
      </c>
      <c r="B468" s="112">
        <v>2</v>
      </c>
      <c r="C468" s="116">
        <v>39207</v>
      </c>
      <c r="D468" s="113" t="s">
        <v>287</v>
      </c>
      <c r="E468" s="114">
        <v>4024</v>
      </c>
      <c r="F468" s="115">
        <v>0.6666666666666666</v>
      </c>
      <c r="G468" s="113" t="s">
        <v>85</v>
      </c>
      <c r="H468" s="113" t="s">
        <v>285</v>
      </c>
    </row>
    <row r="469" spans="1:8" ht="12.75">
      <c r="A469" s="139" t="s">
        <v>82</v>
      </c>
      <c r="B469" s="141">
        <v>2</v>
      </c>
      <c r="C469" s="116">
        <v>39207</v>
      </c>
      <c r="D469" s="140" t="s">
        <v>193</v>
      </c>
      <c r="E469" s="143">
        <v>4025</v>
      </c>
      <c r="F469" s="115">
        <v>0.5</v>
      </c>
      <c r="G469" s="140" t="s">
        <v>71</v>
      </c>
      <c r="H469" s="140" t="s">
        <v>238</v>
      </c>
    </row>
    <row r="470" spans="1:8" ht="12.75">
      <c r="A470" s="139" t="s">
        <v>82</v>
      </c>
      <c r="B470" s="141">
        <v>2</v>
      </c>
      <c r="C470" s="116">
        <v>39207</v>
      </c>
      <c r="D470" s="140" t="s">
        <v>193</v>
      </c>
      <c r="E470" s="143">
        <v>4026</v>
      </c>
      <c r="F470" s="115">
        <v>0.5833333333333334</v>
      </c>
      <c r="G470" s="140" t="s">
        <v>238</v>
      </c>
      <c r="H470" s="140" t="s">
        <v>201</v>
      </c>
    </row>
    <row r="471" spans="1:8" ht="12.75">
      <c r="A471" s="139" t="s">
        <v>82</v>
      </c>
      <c r="B471" s="141">
        <v>2</v>
      </c>
      <c r="C471" s="116">
        <v>39207</v>
      </c>
      <c r="D471" s="140" t="s">
        <v>193</v>
      </c>
      <c r="E471" s="143">
        <v>4027</v>
      </c>
      <c r="F471" s="115">
        <v>0.6666666666666666</v>
      </c>
      <c r="G471" s="140" t="s">
        <v>201</v>
      </c>
      <c r="H471" s="140" t="s">
        <v>71</v>
      </c>
    </row>
    <row r="472" spans="1:8" ht="12.75">
      <c r="A472" s="139" t="s">
        <v>82</v>
      </c>
      <c r="B472" s="141">
        <v>2</v>
      </c>
      <c r="C472" s="116">
        <v>39208</v>
      </c>
      <c r="D472" s="140" t="s">
        <v>80</v>
      </c>
      <c r="E472" s="143">
        <v>4028</v>
      </c>
      <c r="F472" s="115">
        <v>0.4166666666666667</v>
      </c>
      <c r="G472" s="140" t="s">
        <v>84</v>
      </c>
      <c r="H472" s="140" t="s">
        <v>86</v>
      </c>
    </row>
    <row r="473" spans="1:8" ht="12.75">
      <c r="A473" s="139" t="s">
        <v>82</v>
      </c>
      <c r="B473" s="141">
        <v>2</v>
      </c>
      <c r="C473" s="116">
        <v>39208</v>
      </c>
      <c r="D473" s="140" t="s">
        <v>80</v>
      </c>
      <c r="E473" s="143">
        <v>4029</v>
      </c>
      <c r="F473" s="115">
        <v>0.5</v>
      </c>
      <c r="G473" s="140" t="s">
        <v>86</v>
      </c>
      <c r="H473" s="140" t="s">
        <v>286</v>
      </c>
    </row>
    <row r="474" spans="1:8" ht="12.75">
      <c r="A474" s="139" t="s">
        <v>82</v>
      </c>
      <c r="B474" s="141">
        <v>2</v>
      </c>
      <c r="C474" s="116">
        <v>39208</v>
      </c>
      <c r="D474" s="140" t="s">
        <v>80</v>
      </c>
      <c r="E474" s="143">
        <v>4030</v>
      </c>
      <c r="F474" s="115">
        <v>0.5833333333333334</v>
      </c>
      <c r="G474" s="140" t="s">
        <v>286</v>
      </c>
      <c r="H474" s="140" t="s">
        <v>84</v>
      </c>
    </row>
    <row r="475" spans="1:8" ht="12.75">
      <c r="A475" s="139" t="s">
        <v>82</v>
      </c>
      <c r="B475" s="141">
        <v>2</v>
      </c>
      <c r="C475" s="116">
        <v>39208</v>
      </c>
      <c r="D475" s="140" t="s">
        <v>287</v>
      </c>
      <c r="E475" s="143">
        <v>4031</v>
      </c>
      <c r="F475" s="115">
        <v>0.4166666666666667</v>
      </c>
      <c r="G475" s="140" t="s">
        <v>285</v>
      </c>
      <c r="H475" s="140" t="s">
        <v>85</v>
      </c>
    </row>
    <row r="476" spans="1:8" ht="12.75">
      <c r="A476" s="139" t="s">
        <v>82</v>
      </c>
      <c r="B476" s="141">
        <v>2</v>
      </c>
      <c r="C476" s="116">
        <v>39208</v>
      </c>
      <c r="D476" s="140" t="s">
        <v>287</v>
      </c>
      <c r="E476" s="143">
        <v>4032</v>
      </c>
      <c r="F476" s="115">
        <v>0.5</v>
      </c>
      <c r="G476" s="140" t="s">
        <v>85</v>
      </c>
      <c r="H476" s="140" t="s">
        <v>79</v>
      </c>
    </row>
    <row r="477" spans="1:8" ht="12.75">
      <c r="A477" s="139" t="s">
        <v>82</v>
      </c>
      <c r="B477" s="141">
        <v>2</v>
      </c>
      <c r="C477" s="116">
        <v>39208</v>
      </c>
      <c r="D477" s="140" t="s">
        <v>287</v>
      </c>
      <c r="E477" s="143">
        <v>4033</v>
      </c>
      <c r="F477" s="115">
        <v>0.5833333333333334</v>
      </c>
      <c r="G477" s="140" t="s">
        <v>79</v>
      </c>
      <c r="H477" s="140" t="s">
        <v>285</v>
      </c>
    </row>
    <row r="478" spans="1:8" ht="12.75">
      <c r="A478" s="139" t="s">
        <v>82</v>
      </c>
      <c r="B478" s="141">
        <v>2</v>
      </c>
      <c r="C478" s="116">
        <v>39208</v>
      </c>
      <c r="D478" s="140" t="s">
        <v>193</v>
      </c>
      <c r="E478" s="143">
        <v>4034</v>
      </c>
      <c r="F478" s="115">
        <v>0.4166666666666667</v>
      </c>
      <c r="G478" s="140" t="s">
        <v>71</v>
      </c>
      <c r="H478" s="140" t="s">
        <v>201</v>
      </c>
    </row>
    <row r="479" spans="1:8" ht="12.75">
      <c r="A479" s="139" t="s">
        <v>82</v>
      </c>
      <c r="B479" s="141">
        <v>2</v>
      </c>
      <c r="C479" s="116">
        <v>39208</v>
      </c>
      <c r="D479" s="140" t="s">
        <v>193</v>
      </c>
      <c r="E479" s="143">
        <v>4035</v>
      </c>
      <c r="F479" s="115">
        <v>0.5</v>
      </c>
      <c r="G479" s="140" t="s">
        <v>201</v>
      </c>
      <c r="H479" s="140" t="s">
        <v>238</v>
      </c>
    </row>
    <row r="480" spans="1:8" ht="12.75">
      <c r="A480" s="139" t="s">
        <v>82</v>
      </c>
      <c r="B480" s="141">
        <v>2</v>
      </c>
      <c r="C480" s="116">
        <v>39208</v>
      </c>
      <c r="D480" s="140" t="s">
        <v>193</v>
      </c>
      <c r="E480" s="143">
        <v>4036</v>
      </c>
      <c r="F480" s="115">
        <v>0.5833333333333334</v>
      </c>
      <c r="G480" s="140" t="s">
        <v>238</v>
      </c>
      <c r="H480" s="140" t="s">
        <v>71</v>
      </c>
    </row>
    <row r="481" spans="1:8" ht="12.75">
      <c r="A481" s="139" t="s">
        <v>82</v>
      </c>
      <c r="B481" s="141">
        <v>3</v>
      </c>
      <c r="C481" s="116">
        <v>39221</v>
      </c>
      <c r="D481" s="140" t="s">
        <v>85</v>
      </c>
      <c r="E481" s="143">
        <v>4037</v>
      </c>
      <c r="F481" s="115">
        <v>0.5</v>
      </c>
      <c r="G481" s="140" t="s">
        <v>85</v>
      </c>
      <c r="H481" s="140" t="s">
        <v>238</v>
      </c>
    </row>
    <row r="482" spans="1:8" ht="12.75">
      <c r="A482" s="139" t="s">
        <v>82</v>
      </c>
      <c r="B482" s="141">
        <v>3</v>
      </c>
      <c r="C482" s="116">
        <v>39221</v>
      </c>
      <c r="D482" s="140" t="s">
        <v>85</v>
      </c>
      <c r="E482" s="143">
        <v>4038</v>
      </c>
      <c r="F482" s="115">
        <v>0.5833333333333334</v>
      </c>
      <c r="G482" s="140" t="s">
        <v>238</v>
      </c>
      <c r="H482" s="140" t="s">
        <v>286</v>
      </c>
    </row>
    <row r="483" spans="1:8" ht="12.75">
      <c r="A483" s="139" t="s">
        <v>82</v>
      </c>
      <c r="B483" s="141">
        <v>3</v>
      </c>
      <c r="C483" s="116">
        <v>39221</v>
      </c>
      <c r="D483" s="140" t="s">
        <v>85</v>
      </c>
      <c r="E483" s="143">
        <v>4039</v>
      </c>
      <c r="F483" s="115">
        <v>0.6666666666666666</v>
      </c>
      <c r="G483" s="140" t="s">
        <v>286</v>
      </c>
      <c r="H483" s="140" t="s">
        <v>85</v>
      </c>
    </row>
    <row r="484" spans="1:8" ht="12.75">
      <c r="A484" s="139" t="s">
        <v>82</v>
      </c>
      <c r="B484" s="141">
        <v>3</v>
      </c>
      <c r="C484" s="116">
        <v>39221</v>
      </c>
      <c r="D484" s="140" t="s">
        <v>139</v>
      </c>
      <c r="E484" s="143">
        <v>4040</v>
      </c>
      <c r="F484" s="115">
        <v>0.5</v>
      </c>
      <c r="G484" s="140" t="s">
        <v>79</v>
      </c>
      <c r="H484" s="140" t="s">
        <v>71</v>
      </c>
    </row>
    <row r="485" spans="1:8" ht="12.75">
      <c r="A485" s="139" t="s">
        <v>82</v>
      </c>
      <c r="B485" s="141">
        <v>3</v>
      </c>
      <c r="C485" s="116">
        <v>39221</v>
      </c>
      <c r="D485" s="140" t="s">
        <v>139</v>
      </c>
      <c r="E485" s="143">
        <v>4041</v>
      </c>
      <c r="F485" s="115">
        <v>0.5833333333333334</v>
      </c>
      <c r="G485" s="140" t="s">
        <v>71</v>
      </c>
      <c r="H485" s="140" t="s">
        <v>84</v>
      </c>
    </row>
    <row r="486" spans="1:8" ht="12.75">
      <c r="A486" s="139" t="s">
        <v>82</v>
      </c>
      <c r="B486" s="141">
        <v>3</v>
      </c>
      <c r="C486" s="116">
        <v>39221</v>
      </c>
      <c r="D486" s="140" t="s">
        <v>139</v>
      </c>
      <c r="E486" s="143">
        <v>4042</v>
      </c>
      <c r="F486" s="115">
        <v>0.6666666666666666</v>
      </c>
      <c r="G486" s="140" t="s">
        <v>84</v>
      </c>
      <c r="H486" s="140" t="s">
        <v>79</v>
      </c>
    </row>
    <row r="487" spans="1:8" ht="12.75">
      <c r="A487" s="139" t="s">
        <v>82</v>
      </c>
      <c r="B487" s="141">
        <v>3</v>
      </c>
      <c r="C487" s="116">
        <v>39221</v>
      </c>
      <c r="D487" s="140" t="s">
        <v>201</v>
      </c>
      <c r="E487" s="143">
        <v>4043</v>
      </c>
      <c r="F487" s="115">
        <v>0.5</v>
      </c>
      <c r="G487" s="140" t="s">
        <v>201</v>
      </c>
      <c r="H487" s="140" t="s">
        <v>285</v>
      </c>
    </row>
    <row r="488" spans="1:8" ht="12.75">
      <c r="A488" s="139" t="s">
        <v>82</v>
      </c>
      <c r="B488" s="141">
        <v>3</v>
      </c>
      <c r="C488" s="116">
        <v>39221</v>
      </c>
      <c r="D488" s="140" t="s">
        <v>201</v>
      </c>
      <c r="E488" s="143">
        <v>4044</v>
      </c>
      <c r="F488" s="115">
        <v>0.5833333333333334</v>
      </c>
      <c r="G488" s="140" t="s">
        <v>285</v>
      </c>
      <c r="H488" s="140" t="s">
        <v>86</v>
      </c>
    </row>
    <row r="489" spans="1:8" ht="12.75">
      <c r="A489" s="139" t="s">
        <v>82</v>
      </c>
      <c r="B489" s="141">
        <v>3</v>
      </c>
      <c r="C489" s="116">
        <v>39221</v>
      </c>
      <c r="D489" s="140" t="s">
        <v>201</v>
      </c>
      <c r="E489" s="143">
        <v>4045</v>
      </c>
      <c r="F489" s="115">
        <v>0.6666666666666666</v>
      </c>
      <c r="G489" s="140" t="s">
        <v>86</v>
      </c>
      <c r="H489" s="140" t="s">
        <v>201</v>
      </c>
    </row>
    <row r="490" spans="1:8" ht="12.75">
      <c r="A490" s="139" t="s">
        <v>82</v>
      </c>
      <c r="B490" s="141">
        <v>3</v>
      </c>
      <c r="C490" s="116">
        <v>39222</v>
      </c>
      <c r="D490" s="140" t="s">
        <v>85</v>
      </c>
      <c r="E490" s="143">
        <v>4046</v>
      </c>
      <c r="F490" s="115">
        <v>0.4166666666666667</v>
      </c>
      <c r="G490" s="140" t="s">
        <v>85</v>
      </c>
      <c r="H490" s="140" t="s">
        <v>286</v>
      </c>
    </row>
    <row r="491" spans="1:8" ht="12.75">
      <c r="A491" s="139" t="s">
        <v>82</v>
      </c>
      <c r="B491" s="141">
        <v>3</v>
      </c>
      <c r="C491" s="116">
        <v>39222</v>
      </c>
      <c r="D491" s="140" t="s">
        <v>85</v>
      </c>
      <c r="E491" s="143">
        <v>4047</v>
      </c>
      <c r="F491" s="115">
        <v>0.5</v>
      </c>
      <c r="G491" s="140" t="s">
        <v>286</v>
      </c>
      <c r="H491" s="140" t="s">
        <v>238</v>
      </c>
    </row>
    <row r="492" spans="1:8" ht="12.75">
      <c r="A492" s="139" t="s">
        <v>82</v>
      </c>
      <c r="B492" s="141">
        <v>3</v>
      </c>
      <c r="C492" s="116">
        <v>39222</v>
      </c>
      <c r="D492" s="140" t="s">
        <v>85</v>
      </c>
      <c r="E492" s="143">
        <v>4048</v>
      </c>
      <c r="F492" s="115">
        <v>0.5833333333333334</v>
      </c>
      <c r="G492" s="140" t="s">
        <v>238</v>
      </c>
      <c r="H492" s="140" t="s">
        <v>85</v>
      </c>
    </row>
    <row r="493" spans="1:8" ht="12.75">
      <c r="A493" s="139" t="s">
        <v>82</v>
      </c>
      <c r="B493" s="141">
        <v>3</v>
      </c>
      <c r="C493" s="116">
        <v>39222</v>
      </c>
      <c r="D493" s="140" t="s">
        <v>139</v>
      </c>
      <c r="E493" s="143">
        <v>4049</v>
      </c>
      <c r="F493" s="115">
        <v>0.4166666666666667</v>
      </c>
      <c r="G493" s="140" t="s">
        <v>79</v>
      </c>
      <c r="H493" s="140" t="s">
        <v>84</v>
      </c>
    </row>
    <row r="494" spans="1:8" ht="12.75">
      <c r="A494" s="139" t="s">
        <v>82</v>
      </c>
      <c r="B494" s="141">
        <v>3</v>
      </c>
      <c r="C494" s="116">
        <v>39222</v>
      </c>
      <c r="D494" s="140" t="s">
        <v>139</v>
      </c>
      <c r="E494" s="143">
        <v>4050</v>
      </c>
      <c r="F494" s="115">
        <v>0.5</v>
      </c>
      <c r="G494" s="140" t="s">
        <v>84</v>
      </c>
      <c r="H494" s="140" t="s">
        <v>71</v>
      </c>
    </row>
    <row r="495" spans="1:8" ht="12.75">
      <c r="A495" s="139" t="s">
        <v>82</v>
      </c>
      <c r="B495" s="141">
        <v>3</v>
      </c>
      <c r="C495" s="116">
        <v>39222</v>
      </c>
      <c r="D495" s="140" t="s">
        <v>139</v>
      </c>
      <c r="E495" s="143">
        <v>4051</v>
      </c>
      <c r="F495" s="115">
        <v>0.5833333333333334</v>
      </c>
      <c r="G495" s="140" t="s">
        <v>71</v>
      </c>
      <c r="H495" s="140" t="s">
        <v>79</v>
      </c>
    </row>
    <row r="496" spans="1:8" ht="12.75">
      <c r="A496" s="139" t="s">
        <v>82</v>
      </c>
      <c r="B496" s="141">
        <v>3</v>
      </c>
      <c r="C496" s="116">
        <v>39222</v>
      </c>
      <c r="D496" s="140" t="s">
        <v>201</v>
      </c>
      <c r="E496" s="143">
        <v>4052</v>
      </c>
      <c r="F496" s="115">
        <v>0.4166666666666667</v>
      </c>
      <c r="G496" s="140" t="s">
        <v>201</v>
      </c>
      <c r="H496" s="140" t="s">
        <v>86</v>
      </c>
    </row>
    <row r="497" spans="1:8" ht="12.75">
      <c r="A497" s="139" t="s">
        <v>82</v>
      </c>
      <c r="B497" s="141">
        <v>3</v>
      </c>
      <c r="C497" s="116">
        <v>39222</v>
      </c>
      <c r="D497" s="140" t="s">
        <v>201</v>
      </c>
      <c r="E497" s="143">
        <v>4053</v>
      </c>
      <c r="F497" s="115">
        <v>0.5</v>
      </c>
      <c r="G497" s="140" t="s">
        <v>86</v>
      </c>
      <c r="H497" s="140" t="s">
        <v>285</v>
      </c>
    </row>
    <row r="498" spans="1:8" ht="12.75">
      <c r="A498" s="139" t="s">
        <v>82</v>
      </c>
      <c r="B498" s="141">
        <v>3</v>
      </c>
      <c r="C498" s="116">
        <v>39222</v>
      </c>
      <c r="D498" s="140" t="s">
        <v>201</v>
      </c>
      <c r="E498" s="143">
        <v>4054</v>
      </c>
      <c r="F498" s="115">
        <v>0.5833333333333334</v>
      </c>
      <c r="G498" s="140" t="s">
        <v>285</v>
      </c>
      <c r="H498" s="140" t="s">
        <v>201</v>
      </c>
    </row>
    <row r="499" spans="1:8" ht="12.75">
      <c r="A499" s="139" t="s">
        <v>82</v>
      </c>
      <c r="B499" s="141">
        <v>4</v>
      </c>
      <c r="C499" s="116">
        <v>39235</v>
      </c>
      <c r="D499" s="140" t="s">
        <v>86</v>
      </c>
      <c r="E499" s="143">
        <v>4055</v>
      </c>
      <c r="F499" s="115">
        <v>0.5</v>
      </c>
      <c r="G499" s="140" t="s">
        <v>86</v>
      </c>
      <c r="H499" s="140" t="s">
        <v>79</v>
      </c>
    </row>
    <row r="500" spans="1:8" ht="12.75">
      <c r="A500" s="139" t="s">
        <v>82</v>
      </c>
      <c r="B500" s="141">
        <v>4</v>
      </c>
      <c r="C500" s="116">
        <v>39235</v>
      </c>
      <c r="D500" s="140" t="s">
        <v>86</v>
      </c>
      <c r="E500" s="143">
        <v>4056</v>
      </c>
      <c r="F500" s="115">
        <v>0.5833333333333334</v>
      </c>
      <c r="G500" s="140" t="s">
        <v>79</v>
      </c>
      <c r="H500" s="140" t="s">
        <v>238</v>
      </c>
    </row>
    <row r="501" spans="1:8" ht="12.75">
      <c r="A501" s="139" t="s">
        <v>82</v>
      </c>
      <c r="B501" s="141">
        <v>4</v>
      </c>
      <c r="C501" s="116">
        <v>39235</v>
      </c>
      <c r="D501" s="140" t="s">
        <v>86</v>
      </c>
      <c r="E501" s="143">
        <v>4057</v>
      </c>
      <c r="F501" s="115">
        <v>0.6666666666666666</v>
      </c>
      <c r="G501" s="140" t="s">
        <v>238</v>
      </c>
      <c r="H501" s="140" t="s">
        <v>86</v>
      </c>
    </row>
    <row r="502" spans="1:8" ht="12.75">
      <c r="A502" s="139" t="s">
        <v>82</v>
      </c>
      <c r="B502" s="141">
        <v>4</v>
      </c>
      <c r="C502" s="116">
        <v>39235</v>
      </c>
      <c r="D502" s="140" t="s">
        <v>287</v>
      </c>
      <c r="E502" s="143">
        <v>4058</v>
      </c>
      <c r="F502" s="115">
        <v>0.5</v>
      </c>
      <c r="G502" s="140" t="s">
        <v>285</v>
      </c>
      <c r="H502" s="140" t="s">
        <v>286</v>
      </c>
    </row>
    <row r="503" spans="1:8" ht="12.75">
      <c r="A503" s="139" t="s">
        <v>82</v>
      </c>
      <c r="B503" s="141">
        <v>4</v>
      </c>
      <c r="C503" s="116">
        <v>39235</v>
      </c>
      <c r="D503" s="140" t="s">
        <v>287</v>
      </c>
      <c r="E503" s="143">
        <v>4059</v>
      </c>
      <c r="F503" s="115">
        <v>0.5833333333333334</v>
      </c>
      <c r="G503" s="140" t="s">
        <v>286</v>
      </c>
      <c r="H503" s="140" t="s">
        <v>71</v>
      </c>
    </row>
    <row r="504" spans="1:8" ht="12.75">
      <c r="A504" s="139" t="s">
        <v>82</v>
      </c>
      <c r="B504" s="141">
        <v>4</v>
      </c>
      <c r="C504" s="116">
        <v>39235</v>
      </c>
      <c r="D504" s="140" t="s">
        <v>287</v>
      </c>
      <c r="E504" s="143">
        <v>4060</v>
      </c>
      <c r="F504" s="115">
        <v>0.6666666666666666</v>
      </c>
      <c r="G504" s="140" t="s">
        <v>71</v>
      </c>
      <c r="H504" s="140" t="s">
        <v>285</v>
      </c>
    </row>
    <row r="505" spans="1:8" ht="12.75">
      <c r="A505" s="139" t="s">
        <v>82</v>
      </c>
      <c r="B505" s="141">
        <v>4</v>
      </c>
      <c r="C505" s="116">
        <v>39235</v>
      </c>
      <c r="D505" s="140" t="s">
        <v>201</v>
      </c>
      <c r="E505" s="143">
        <v>4061</v>
      </c>
      <c r="F505" s="115">
        <v>0.5</v>
      </c>
      <c r="G505" s="140" t="s">
        <v>201</v>
      </c>
      <c r="H505" s="140" t="s">
        <v>84</v>
      </c>
    </row>
    <row r="506" spans="1:8" ht="12.75">
      <c r="A506" s="139" t="s">
        <v>82</v>
      </c>
      <c r="B506" s="141">
        <v>4</v>
      </c>
      <c r="C506" s="116">
        <v>39235</v>
      </c>
      <c r="D506" s="140" t="s">
        <v>201</v>
      </c>
      <c r="E506" s="143">
        <v>4062</v>
      </c>
      <c r="F506" s="115">
        <v>0.5833333333333334</v>
      </c>
      <c r="G506" s="140" t="s">
        <v>84</v>
      </c>
      <c r="H506" s="140" t="s">
        <v>85</v>
      </c>
    </row>
    <row r="507" spans="1:8" ht="12.75">
      <c r="A507" s="139" t="s">
        <v>82</v>
      </c>
      <c r="B507" s="141">
        <v>4</v>
      </c>
      <c r="C507" s="116">
        <v>39235</v>
      </c>
      <c r="D507" s="140" t="s">
        <v>201</v>
      </c>
      <c r="E507" s="143">
        <v>4063</v>
      </c>
      <c r="F507" s="115">
        <v>0.6666666666666666</v>
      </c>
      <c r="G507" s="140" t="s">
        <v>85</v>
      </c>
      <c r="H507" s="140" t="s">
        <v>201</v>
      </c>
    </row>
    <row r="508" spans="1:8" ht="12.75">
      <c r="A508" s="139" t="s">
        <v>82</v>
      </c>
      <c r="B508" s="141">
        <v>4</v>
      </c>
      <c r="C508" s="116">
        <v>39236</v>
      </c>
      <c r="D508" s="140" t="s">
        <v>139</v>
      </c>
      <c r="E508" s="143">
        <v>4064</v>
      </c>
      <c r="F508" s="115">
        <v>0.4166666666666667</v>
      </c>
      <c r="G508" s="140" t="s">
        <v>238</v>
      </c>
      <c r="H508" s="140" t="s">
        <v>79</v>
      </c>
    </row>
    <row r="509" spans="1:8" ht="12.75">
      <c r="A509" s="139" t="s">
        <v>82</v>
      </c>
      <c r="B509" s="141">
        <v>4</v>
      </c>
      <c r="C509" s="116">
        <v>39236</v>
      </c>
      <c r="D509" s="140" t="s">
        <v>139</v>
      </c>
      <c r="E509" s="143">
        <v>4065</v>
      </c>
      <c r="F509" s="115">
        <v>0.5</v>
      </c>
      <c r="G509" s="140" t="s">
        <v>86</v>
      </c>
      <c r="H509" s="140" t="s">
        <v>238</v>
      </c>
    </row>
    <row r="510" spans="1:8" ht="12.75">
      <c r="A510" s="139" t="s">
        <v>82</v>
      </c>
      <c r="B510" s="141">
        <v>4</v>
      </c>
      <c r="C510" s="116">
        <v>39236</v>
      </c>
      <c r="D510" s="140" t="s">
        <v>139</v>
      </c>
      <c r="E510" s="143">
        <v>4066</v>
      </c>
      <c r="F510" s="115">
        <v>0.5833333333333334</v>
      </c>
      <c r="G510" s="140" t="s">
        <v>79</v>
      </c>
      <c r="H510" s="140" t="s">
        <v>86</v>
      </c>
    </row>
    <row r="511" spans="1:8" ht="12.75">
      <c r="A511" s="139" t="s">
        <v>82</v>
      </c>
      <c r="B511" s="141">
        <v>4</v>
      </c>
      <c r="C511" s="116">
        <v>39236</v>
      </c>
      <c r="D511" s="140" t="s">
        <v>193</v>
      </c>
      <c r="E511" s="143">
        <v>4067</v>
      </c>
      <c r="F511" s="115">
        <v>0.4166666666666667</v>
      </c>
      <c r="G511" s="140" t="s">
        <v>286</v>
      </c>
      <c r="H511" s="140" t="s">
        <v>285</v>
      </c>
    </row>
    <row r="512" spans="1:8" ht="12.75">
      <c r="A512" s="139" t="s">
        <v>82</v>
      </c>
      <c r="B512" s="141">
        <v>4</v>
      </c>
      <c r="C512" s="116">
        <v>39236</v>
      </c>
      <c r="D512" s="140" t="s">
        <v>193</v>
      </c>
      <c r="E512" s="143">
        <v>4068</v>
      </c>
      <c r="F512" s="115">
        <v>0.5</v>
      </c>
      <c r="G512" s="140" t="s">
        <v>285</v>
      </c>
      <c r="H512" s="140" t="s">
        <v>71</v>
      </c>
    </row>
    <row r="513" spans="1:8" ht="12.75">
      <c r="A513" s="139" t="s">
        <v>82</v>
      </c>
      <c r="B513" s="141">
        <v>4</v>
      </c>
      <c r="C513" s="116">
        <v>39236</v>
      </c>
      <c r="D513" s="140" t="s">
        <v>193</v>
      </c>
      <c r="E513" s="143">
        <v>4069</v>
      </c>
      <c r="F513" s="115">
        <v>0.5833333333333334</v>
      </c>
      <c r="G513" s="140" t="s">
        <v>71</v>
      </c>
      <c r="H513" s="140" t="s">
        <v>286</v>
      </c>
    </row>
    <row r="514" spans="1:8" ht="12.75">
      <c r="A514" s="139" t="s">
        <v>82</v>
      </c>
      <c r="B514" s="141">
        <v>4</v>
      </c>
      <c r="C514" s="116">
        <v>39236</v>
      </c>
      <c r="D514" s="140" t="s">
        <v>201</v>
      </c>
      <c r="E514" s="143">
        <v>4070</v>
      </c>
      <c r="F514" s="115">
        <v>0.4166666666666667</v>
      </c>
      <c r="G514" s="140" t="s">
        <v>201</v>
      </c>
      <c r="H514" s="140" t="s">
        <v>85</v>
      </c>
    </row>
    <row r="515" spans="1:8" ht="12.75">
      <c r="A515" s="139" t="s">
        <v>82</v>
      </c>
      <c r="B515" s="141">
        <v>4</v>
      </c>
      <c r="C515" s="116">
        <v>39236</v>
      </c>
      <c r="D515" s="140" t="s">
        <v>201</v>
      </c>
      <c r="E515" s="143">
        <v>4071</v>
      </c>
      <c r="F515" s="115">
        <v>0.5</v>
      </c>
      <c r="G515" s="140" t="s">
        <v>85</v>
      </c>
      <c r="H515" s="140" t="s">
        <v>84</v>
      </c>
    </row>
    <row r="516" spans="1:8" ht="12.75">
      <c r="A516" s="139" t="s">
        <v>82</v>
      </c>
      <c r="B516" s="141">
        <v>4</v>
      </c>
      <c r="C516" s="116">
        <v>39236</v>
      </c>
      <c r="D516" s="140" t="s">
        <v>201</v>
      </c>
      <c r="E516" s="143">
        <v>4072</v>
      </c>
      <c r="F516" s="115">
        <v>0.5833333333333334</v>
      </c>
      <c r="G516" s="140" t="s">
        <v>84</v>
      </c>
      <c r="H516" s="140" t="s">
        <v>201</v>
      </c>
    </row>
    <row r="517" spans="1:8" ht="12.75">
      <c r="A517" s="139" t="s">
        <v>82</v>
      </c>
      <c r="B517" s="141">
        <v>5</v>
      </c>
      <c r="C517" s="116">
        <v>39249</v>
      </c>
      <c r="D517" s="140" t="s">
        <v>85</v>
      </c>
      <c r="E517" s="143">
        <v>4073</v>
      </c>
      <c r="F517" s="115">
        <v>0.5</v>
      </c>
      <c r="G517" s="140" t="s">
        <v>85</v>
      </c>
      <c r="H517" s="140" t="s">
        <v>201</v>
      </c>
    </row>
    <row r="518" spans="1:8" ht="12.75">
      <c r="A518" s="139" t="s">
        <v>82</v>
      </c>
      <c r="B518" s="141">
        <v>5</v>
      </c>
      <c r="C518" s="116">
        <v>39249</v>
      </c>
      <c r="D518" s="140" t="s">
        <v>85</v>
      </c>
      <c r="E518" s="143">
        <v>4074</v>
      </c>
      <c r="F518" s="115">
        <v>0.5833333333333334</v>
      </c>
      <c r="G518" s="140" t="s">
        <v>201</v>
      </c>
      <c r="H518" s="140" t="s">
        <v>79</v>
      </c>
    </row>
    <row r="519" spans="1:8" ht="12.75">
      <c r="A519" s="139" t="s">
        <v>82</v>
      </c>
      <c r="B519" s="141">
        <v>5</v>
      </c>
      <c r="C519" s="116">
        <v>39249</v>
      </c>
      <c r="D519" s="140" t="s">
        <v>85</v>
      </c>
      <c r="E519" s="143">
        <v>4075</v>
      </c>
      <c r="F519" s="115">
        <v>0.6666666666666666</v>
      </c>
      <c r="G519" s="140" t="s">
        <v>79</v>
      </c>
      <c r="H519" s="140" t="s">
        <v>85</v>
      </c>
    </row>
    <row r="520" spans="1:8" ht="12.75">
      <c r="A520" s="139" t="s">
        <v>82</v>
      </c>
      <c r="B520" s="141">
        <v>5</v>
      </c>
      <c r="C520" s="116">
        <v>39249</v>
      </c>
      <c r="D520" s="140" t="s">
        <v>86</v>
      </c>
      <c r="E520" s="143">
        <v>4076</v>
      </c>
      <c r="F520" s="115">
        <v>0.5</v>
      </c>
      <c r="G520" s="140" t="s">
        <v>86</v>
      </c>
      <c r="H520" s="140" t="s">
        <v>71</v>
      </c>
    </row>
    <row r="521" spans="1:8" ht="12.75">
      <c r="A521" s="139" t="s">
        <v>82</v>
      </c>
      <c r="B521" s="141">
        <v>5</v>
      </c>
      <c r="C521" s="116">
        <v>39249</v>
      </c>
      <c r="D521" s="140" t="s">
        <v>86</v>
      </c>
      <c r="E521" s="143">
        <v>4077</v>
      </c>
      <c r="F521" s="115">
        <v>0.5833333333333334</v>
      </c>
      <c r="G521" s="140" t="s">
        <v>71</v>
      </c>
      <c r="H521" s="140" t="s">
        <v>84</v>
      </c>
    </row>
    <row r="522" spans="1:8" ht="12.75">
      <c r="A522" s="139" t="s">
        <v>82</v>
      </c>
      <c r="B522" s="141">
        <v>5</v>
      </c>
      <c r="C522" s="116">
        <v>39249</v>
      </c>
      <c r="D522" s="140" t="s">
        <v>86</v>
      </c>
      <c r="E522" s="143">
        <v>4078</v>
      </c>
      <c r="F522" s="115">
        <v>0.6666666666666666</v>
      </c>
      <c r="G522" s="140" t="s">
        <v>84</v>
      </c>
      <c r="H522" s="140" t="s">
        <v>86</v>
      </c>
    </row>
    <row r="523" spans="1:8" ht="12.75">
      <c r="A523" s="139" t="s">
        <v>82</v>
      </c>
      <c r="B523" s="141">
        <v>5</v>
      </c>
      <c r="C523" s="116">
        <v>39249</v>
      </c>
      <c r="D523" s="140" t="s">
        <v>193</v>
      </c>
      <c r="E523" s="143">
        <v>4079</v>
      </c>
      <c r="F523" s="115">
        <v>0.5</v>
      </c>
      <c r="G523" s="140" t="s">
        <v>286</v>
      </c>
      <c r="H523" s="140" t="s">
        <v>238</v>
      </c>
    </row>
    <row r="524" spans="1:8" ht="12.75">
      <c r="A524" s="139" t="s">
        <v>82</v>
      </c>
      <c r="B524" s="141">
        <v>5</v>
      </c>
      <c r="C524" s="116">
        <v>39249</v>
      </c>
      <c r="D524" s="140" t="s">
        <v>193</v>
      </c>
      <c r="E524" s="143">
        <v>4080</v>
      </c>
      <c r="F524" s="115">
        <v>0.5833333333333334</v>
      </c>
      <c r="G524" s="140" t="s">
        <v>238</v>
      </c>
      <c r="H524" s="140" t="s">
        <v>285</v>
      </c>
    </row>
    <row r="525" spans="1:8" ht="12.75">
      <c r="A525" s="139" t="s">
        <v>82</v>
      </c>
      <c r="B525" s="141">
        <v>5</v>
      </c>
      <c r="C525" s="116">
        <v>39249</v>
      </c>
      <c r="D525" s="140" t="s">
        <v>193</v>
      </c>
      <c r="E525" s="143">
        <v>4081</v>
      </c>
      <c r="F525" s="115">
        <v>0.6666666666666666</v>
      </c>
      <c r="G525" s="140" t="s">
        <v>285</v>
      </c>
      <c r="H525" s="140" t="s">
        <v>286</v>
      </c>
    </row>
    <row r="526" spans="1:8" ht="12.75">
      <c r="A526" s="139" t="s">
        <v>82</v>
      </c>
      <c r="B526" s="141">
        <v>5</v>
      </c>
      <c r="C526" s="116">
        <v>39250</v>
      </c>
      <c r="D526" s="140" t="s">
        <v>85</v>
      </c>
      <c r="E526" s="143">
        <v>4082</v>
      </c>
      <c r="F526" s="115">
        <v>0.4166666666666667</v>
      </c>
      <c r="G526" s="140" t="s">
        <v>85</v>
      </c>
      <c r="H526" s="140" t="s">
        <v>79</v>
      </c>
    </row>
    <row r="527" spans="1:8" ht="12.75">
      <c r="A527" s="139" t="s">
        <v>82</v>
      </c>
      <c r="B527" s="141">
        <v>5</v>
      </c>
      <c r="C527" s="116">
        <v>39250</v>
      </c>
      <c r="D527" s="140" t="s">
        <v>85</v>
      </c>
      <c r="E527" s="143">
        <v>4083</v>
      </c>
      <c r="F527" s="115">
        <v>0.5</v>
      </c>
      <c r="G527" s="140" t="s">
        <v>79</v>
      </c>
      <c r="H527" s="140" t="s">
        <v>201</v>
      </c>
    </row>
    <row r="528" spans="1:8" ht="12.75">
      <c r="A528" s="139" t="s">
        <v>82</v>
      </c>
      <c r="B528" s="141">
        <v>5</v>
      </c>
      <c r="C528" s="116">
        <v>39250</v>
      </c>
      <c r="D528" s="140" t="s">
        <v>85</v>
      </c>
      <c r="E528" s="143">
        <v>4084</v>
      </c>
      <c r="F528" s="115">
        <v>0.5833333333333334</v>
      </c>
      <c r="G528" s="140" t="s">
        <v>201</v>
      </c>
      <c r="H528" s="140" t="s">
        <v>85</v>
      </c>
    </row>
    <row r="529" spans="1:8" ht="12.75">
      <c r="A529" s="139" t="s">
        <v>82</v>
      </c>
      <c r="B529" s="141">
        <v>5</v>
      </c>
      <c r="C529" s="116">
        <v>39250</v>
      </c>
      <c r="D529" s="140" t="s">
        <v>86</v>
      </c>
      <c r="E529" s="143">
        <v>4085</v>
      </c>
      <c r="F529" s="115">
        <v>0.4166666666666667</v>
      </c>
      <c r="G529" s="140" t="s">
        <v>86</v>
      </c>
      <c r="H529" s="140" t="s">
        <v>84</v>
      </c>
    </row>
    <row r="530" spans="1:8" ht="12.75">
      <c r="A530" s="139" t="s">
        <v>82</v>
      </c>
      <c r="B530" s="141">
        <v>5</v>
      </c>
      <c r="C530" s="116">
        <v>39250</v>
      </c>
      <c r="D530" s="140" t="s">
        <v>86</v>
      </c>
      <c r="E530" s="143">
        <v>4086</v>
      </c>
      <c r="F530" s="115">
        <v>0.5</v>
      </c>
      <c r="G530" s="140" t="s">
        <v>84</v>
      </c>
      <c r="H530" s="140" t="s">
        <v>71</v>
      </c>
    </row>
    <row r="531" spans="1:8" ht="12.75">
      <c r="A531" s="139" t="s">
        <v>82</v>
      </c>
      <c r="B531" s="141">
        <v>5</v>
      </c>
      <c r="C531" s="116">
        <v>39250</v>
      </c>
      <c r="D531" s="140" t="s">
        <v>86</v>
      </c>
      <c r="E531" s="143">
        <v>4087</v>
      </c>
      <c r="F531" s="115">
        <v>0.5833333333333334</v>
      </c>
      <c r="G531" s="140" t="s">
        <v>71</v>
      </c>
      <c r="H531" s="140" t="s">
        <v>86</v>
      </c>
    </row>
    <row r="532" spans="1:8" ht="12.75">
      <c r="A532" s="139" t="s">
        <v>82</v>
      </c>
      <c r="B532" s="141">
        <v>5</v>
      </c>
      <c r="C532" s="116">
        <v>39250</v>
      </c>
      <c r="D532" s="140" t="s">
        <v>147</v>
      </c>
      <c r="E532" s="143">
        <v>4088</v>
      </c>
      <c r="F532" s="115">
        <v>0.4166666666666667</v>
      </c>
      <c r="G532" s="140" t="s">
        <v>238</v>
      </c>
      <c r="H532" s="140" t="s">
        <v>286</v>
      </c>
    </row>
    <row r="533" spans="1:8" ht="12.75">
      <c r="A533" s="139" t="s">
        <v>82</v>
      </c>
      <c r="B533" s="141">
        <v>5</v>
      </c>
      <c r="C533" s="116">
        <v>39250</v>
      </c>
      <c r="D533" s="140" t="s">
        <v>147</v>
      </c>
      <c r="E533" s="143">
        <v>4089</v>
      </c>
      <c r="F533" s="115">
        <v>0.5</v>
      </c>
      <c r="G533" s="140" t="s">
        <v>286</v>
      </c>
      <c r="H533" s="140" t="s">
        <v>285</v>
      </c>
    </row>
    <row r="534" spans="1:8" ht="12.75">
      <c r="A534" s="139" t="s">
        <v>82</v>
      </c>
      <c r="B534" s="141">
        <v>5</v>
      </c>
      <c r="C534" s="116">
        <v>39250</v>
      </c>
      <c r="D534" s="140" t="s">
        <v>147</v>
      </c>
      <c r="E534" s="143">
        <v>4090</v>
      </c>
      <c r="F534" s="115">
        <v>0.5833333333333334</v>
      </c>
      <c r="G534" s="140" t="s">
        <v>285</v>
      </c>
      <c r="H534" s="140" t="s">
        <v>238</v>
      </c>
    </row>
    <row r="535" spans="1:8" ht="12.75">
      <c r="A535" s="139" t="s">
        <v>82</v>
      </c>
      <c r="B535" s="141">
        <v>6</v>
      </c>
      <c r="C535" s="116">
        <v>39263</v>
      </c>
      <c r="D535" s="140" t="s">
        <v>147</v>
      </c>
      <c r="E535" s="143">
        <v>4091</v>
      </c>
      <c r="F535" s="115">
        <v>0.5</v>
      </c>
      <c r="G535" s="140" t="s">
        <v>238</v>
      </c>
      <c r="H535" s="140" t="s">
        <v>86</v>
      </c>
    </row>
    <row r="536" spans="1:8" ht="12.75">
      <c r="A536" s="139" t="s">
        <v>82</v>
      </c>
      <c r="B536" s="141">
        <v>6</v>
      </c>
      <c r="C536" s="116">
        <v>39263</v>
      </c>
      <c r="D536" s="140" t="s">
        <v>147</v>
      </c>
      <c r="E536" s="143">
        <v>4092</v>
      </c>
      <c r="F536" s="115">
        <v>0.5833333333333334</v>
      </c>
      <c r="G536" s="140" t="s">
        <v>86</v>
      </c>
      <c r="H536" s="140" t="s">
        <v>85</v>
      </c>
    </row>
    <row r="537" spans="1:8" ht="12.75">
      <c r="A537" s="139" t="s">
        <v>82</v>
      </c>
      <c r="B537" s="141">
        <v>6</v>
      </c>
      <c r="C537" s="116">
        <v>39263</v>
      </c>
      <c r="D537" s="140" t="s">
        <v>147</v>
      </c>
      <c r="E537" s="143">
        <v>4093</v>
      </c>
      <c r="F537" s="115">
        <v>0.6666666666666666</v>
      </c>
      <c r="G537" s="140" t="s">
        <v>85</v>
      </c>
      <c r="H537" s="140" t="s">
        <v>238</v>
      </c>
    </row>
    <row r="538" spans="1:8" ht="12.75">
      <c r="A538" s="139" t="s">
        <v>82</v>
      </c>
      <c r="B538" s="141">
        <v>6</v>
      </c>
      <c r="C538" s="116">
        <v>39263</v>
      </c>
      <c r="D538" s="140" t="s">
        <v>80</v>
      </c>
      <c r="E538" s="143">
        <v>4094</v>
      </c>
      <c r="F538" s="115">
        <v>0.5</v>
      </c>
      <c r="G538" s="140" t="s">
        <v>84</v>
      </c>
      <c r="H538" s="140" t="s">
        <v>285</v>
      </c>
    </row>
    <row r="539" spans="1:8" ht="12.75">
      <c r="A539" s="139" t="s">
        <v>82</v>
      </c>
      <c r="B539" s="141">
        <v>6</v>
      </c>
      <c r="C539" s="116">
        <v>39263</v>
      </c>
      <c r="D539" s="140" t="s">
        <v>80</v>
      </c>
      <c r="E539" s="143">
        <v>4095</v>
      </c>
      <c r="F539" s="115">
        <v>0.5833333333333334</v>
      </c>
      <c r="G539" s="140" t="s">
        <v>285</v>
      </c>
      <c r="H539" s="140" t="s">
        <v>201</v>
      </c>
    </row>
    <row r="540" spans="1:8" ht="12.75">
      <c r="A540" s="139" t="s">
        <v>82</v>
      </c>
      <c r="B540" s="141">
        <v>6</v>
      </c>
      <c r="C540" s="116">
        <v>39263</v>
      </c>
      <c r="D540" s="140" t="s">
        <v>80</v>
      </c>
      <c r="E540" s="143">
        <v>4096</v>
      </c>
      <c r="F540" s="115">
        <v>0.6666666666666666</v>
      </c>
      <c r="G540" s="140" t="s">
        <v>201</v>
      </c>
      <c r="H540" s="140" t="s">
        <v>84</v>
      </c>
    </row>
    <row r="541" spans="1:8" ht="12.75">
      <c r="A541" s="139" t="s">
        <v>82</v>
      </c>
      <c r="B541" s="141">
        <v>6</v>
      </c>
      <c r="C541" s="116">
        <v>39263</v>
      </c>
      <c r="D541" s="140" t="s">
        <v>193</v>
      </c>
      <c r="E541" s="143">
        <v>4097</v>
      </c>
      <c r="F541" s="115">
        <v>0.5</v>
      </c>
      <c r="G541" s="140" t="s">
        <v>286</v>
      </c>
      <c r="H541" s="140" t="s">
        <v>71</v>
      </c>
    </row>
    <row r="542" spans="1:8" ht="12.75">
      <c r="A542" s="139" t="s">
        <v>82</v>
      </c>
      <c r="B542" s="141">
        <v>6</v>
      </c>
      <c r="C542" s="116">
        <v>39263</v>
      </c>
      <c r="D542" s="140" t="s">
        <v>193</v>
      </c>
      <c r="E542" s="143">
        <v>4098</v>
      </c>
      <c r="F542" s="115">
        <v>0.5833333333333334</v>
      </c>
      <c r="G542" s="140" t="s">
        <v>71</v>
      </c>
      <c r="H542" s="140" t="s">
        <v>79</v>
      </c>
    </row>
    <row r="543" spans="1:8" ht="12.75">
      <c r="A543" s="139" t="s">
        <v>82</v>
      </c>
      <c r="B543" s="141">
        <v>6</v>
      </c>
      <c r="C543" s="116">
        <v>39263</v>
      </c>
      <c r="D543" s="140" t="s">
        <v>193</v>
      </c>
      <c r="E543" s="143">
        <v>4099</v>
      </c>
      <c r="F543" s="115">
        <v>0.6666666666666666</v>
      </c>
      <c r="G543" s="140" t="s">
        <v>79</v>
      </c>
      <c r="H543" s="140" t="s">
        <v>286</v>
      </c>
    </row>
    <row r="544" spans="1:8" ht="12.75">
      <c r="A544" s="139" t="s">
        <v>82</v>
      </c>
      <c r="B544" s="141">
        <v>6</v>
      </c>
      <c r="C544" s="116">
        <v>39264</v>
      </c>
      <c r="D544" s="140" t="s">
        <v>147</v>
      </c>
      <c r="E544" s="143">
        <v>4100</v>
      </c>
      <c r="F544" s="115">
        <v>0.4166666666666667</v>
      </c>
      <c r="G544" s="140" t="s">
        <v>238</v>
      </c>
      <c r="H544" s="140" t="s">
        <v>85</v>
      </c>
    </row>
    <row r="545" spans="1:8" ht="12.75">
      <c r="A545" s="139" t="s">
        <v>82</v>
      </c>
      <c r="B545" s="141">
        <v>6</v>
      </c>
      <c r="C545" s="116">
        <v>39264</v>
      </c>
      <c r="D545" s="140" t="s">
        <v>147</v>
      </c>
      <c r="E545" s="143">
        <v>4101</v>
      </c>
      <c r="F545" s="115">
        <v>0.5</v>
      </c>
      <c r="G545" s="140" t="s">
        <v>85</v>
      </c>
      <c r="H545" s="140" t="s">
        <v>86</v>
      </c>
    </row>
    <row r="546" spans="1:8" ht="12.75">
      <c r="A546" s="139" t="s">
        <v>82</v>
      </c>
      <c r="B546" s="141">
        <v>6</v>
      </c>
      <c r="C546" s="116">
        <v>39264</v>
      </c>
      <c r="D546" s="140" t="s">
        <v>147</v>
      </c>
      <c r="E546" s="143">
        <v>4102</v>
      </c>
      <c r="F546" s="115">
        <v>0.5833333333333334</v>
      </c>
      <c r="G546" s="140" t="s">
        <v>86</v>
      </c>
      <c r="H546" s="140" t="s">
        <v>238</v>
      </c>
    </row>
    <row r="547" spans="1:8" ht="12.75">
      <c r="A547" s="139" t="s">
        <v>82</v>
      </c>
      <c r="B547" s="141">
        <v>6</v>
      </c>
      <c r="C547" s="116">
        <v>39264</v>
      </c>
      <c r="D547" s="140" t="s">
        <v>80</v>
      </c>
      <c r="E547" s="143">
        <v>4103</v>
      </c>
      <c r="F547" s="115">
        <v>0.4166666666666667</v>
      </c>
      <c r="G547" s="140" t="s">
        <v>84</v>
      </c>
      <c r="H547" s="140" t="s">
        <v>201</v>
      </c>
    </row>
    <row r="548" spans="1:8" ht="12.75">
      <c r="A548" s="139" t="s">
        <v>82</v>
      </c>
      <c r="B548" s="141">
        <v>6</v>
      </c>
      <c r="C548" s="116">
        <v>39264</v>
      </c>
      <c r="D548" s="140" t="s">
        <v>80</v>
      </c>
      <c r="E548" s="143">
        <v>4104</v>
      </c>
      <c r="F548" s="115">
        <v>0.5</v>
      </c>
      <c r="G548" s="140" t="s">
        <v>201</v>
      </c>
      <c r="H548" s="140" t="s">
        <v>285</v>
      </c>
    </row>
    <row r="549" spans="1:8" ht="12.75">
      <c r="A549" s="139" t="s">
        <v>82</v>
      </c>
      <c r="B549" s="141">
        <v>6</v>
      </c>
      <c r="C549" s="116">
        <v>39264</v>
      </c>
      <c r="D549" s="140" t="s">
        <v>80</v>
      </c>
      <c r="E549" s="143">
        <v>4105</v>
      </c>
      <c r="F549" s="115">
        <v>0.5833333333333334</v>
      </c>
      <c r="G549" s="140" t="s">
        <v>285</v>
      </c>
      <c r="H549" s="140" t="s">
        <v>84</v>
      </c>
    </row>
    <row r="550" spans="1:8" ht="12.75">
      <c r="A550" s="139" t="s">
        <v>82</v>
      </c>
      <c r="B550" s="141">
        <v>6</v>
      </c>
      <c r="C550" s="116">
        <v>39264</v>
      </c>
      <c r="D550" s="140" t="s">
        <v>193</v>
      </c>
      <c r="E550" s="143">
        <v>4106</v>
      </c>
      <c r="F550" s="115">
        <v>0.4166666666666667</v>
      </c>
      <c r="G550" s="140" t="s">
        <v>71</v>
      </c>
      <c r="H550" s="140" t="s">
        <v>286</v>
      </c>
    </row>
    <row r="551" spans="1:8" ht="12.75">
      <c r="A551" s="139" t="s">
        <v>82</v>
      </c>
      <c r="B551" s="141">
        <v>6</v>
      </c>
      <c r="C551" s="116">
        <v>39264</v>
      </c>
      <c r="D551" s="140" t="s">
        <v>193</v>
      </c>
      <c r="E551" s="143">
        <v>4107</v>
      </c>
      <c r="F551" s="115">
        <v>0.5</v>
      </c>
      <c r="G551" s="140" t="s">
        <v>286</v>
      </c>
      <c r="H551" s="140" t="s">
        <v>79</v>
      </c>
    </row>
    <row r="552" spans="1:8" ht="12.75">
      <c r="A552" s="139" t="s">
        <v>82</v>
      </c>
      <c r="B552" s="141">
        <v>6</v>
      </c>
      <c r="C552" s="116">
        <v>39264</v>
      </c>
      <c r="D552" s="140" t="s">
        <v>193</v>
      </c>
      <c r="E552" s="143">
        <v>4108</v>
      </c>
      <c r="F552" s="115">
        <v>0.5833333333333334</v>
      </c>
      <c r="G552" s="140" t="s">
        <v>79</v>
      </c>
      <c r="H552" s="140" t="s">
        <v>71</v>
      </c>
    </row>
    <row r="553" spans="1:8" ht="12.75">
      <c r="A553" s="139" t="s">
        <v>82</v>
      </c>
      <c r="B553" s="141">
        <v>7</v>
      </c>
      <c r="C553" s="116">
        <v>39319</v>
      </c>
      <c r="D553" s="140" t="s">
        <v>80</v>
      </c>
      <c r="E553" s="143">
        <v>4109</v>
      </c>
      <c r="F553" s="115">
        <v>0.5</v>
      </c>
      <c r="G553" s="140" t="s">
        <v>84</v>
      </c>
      <c r="H553" s="140" t="s">
        <v>79</v>
      </c>
    </row>
    <row r="554" spans="1:8" ht="12.75">
      <c r="A554" s="139" t="s">
        <v>82</v>
      </c>
      <c r="B554" s="141">
        <v>7</v>
      </c>
      <c r="C554" s="116">
        <v>39319</v>
      </c>
      <c r="D554" s="140" t="s">
        <v>80</v>
      </c>
      <c r="E554" s="143">
        <v>4110</v>
      </c>
      <c r="F554" s="115">
        <v>0.5833333333333334</v>
      </c>
      <c r="G554" s="140" t="s">
        <v>79</v>
      </c>
      <c r="H554" s="140" t="s">
        <v>238</v>
      </c>
    </row>
    <row r="555" spans="1:8" ht="12.75">
      <c r="A555" s="139" t="s">
        <v>82</v>
      </c>
      <c r="B555" s="141">
        <v>7</v>
      </c>
      <c r="C555" s="116">
        <v>39319</v>
      </c>
      <c r="D555" s="140" t="s">
        <v>80</v>
      </c>
      <c r="E555" s="143">
        <v>4111</v>
      </c>
      <c r="F555" s="115">
        <v>0.6666666666666666</v>
      </c>
      <c r="G555" s="140" t="s">
        <v>238</v>
      </c>
      <c r="H555" s="140" t="s">
        <v>84</v>
      </c>
    </row>
    <row r="556" spans="1:8" ht="12.75">
      <c r="A556" s="139" t="s">
        <v>82</v>
      </c>
      <c r="B556" s="141">
        <v>7</v>
      </c>
      <c r="C556" s="116">
        <v>39319</v>
      </c>
      <c r="D556" s="140" t="s">
        <v>85</v>
      </c>
      <c r="E556" s="143">
        <v>4112</v>
      </c>
      <c r="F556" s="115">
        <v>0.5</v>
      </c>
      <c r="G556" s="140" t="s">
        <v>85</v>
      </c>
      <c r="H556" s="140" t="s">
        <v>285</v>
      </c>
    </row>
    <row r="557" spans="1:8" ht="12.75">
      <c r="A557" s="139" t="s">
        <v>82</v>
      </c>
      <c r="B557" s="141">
        <v>7</v>
      </c>
      <c r="C557" s="116">
        <v>39319</v>
      </c>
      <c r="D557" s="140" t="s">
        <v>85</v>
      </c>
      <c r="E557" s="143">
        <v>4113</v>
      </c>
      <c r="F557" s="115">
        <v>0.5833333333333334</v>
      </c>
      <c r="G557" s="140" t="s">
        <v>285</v>
      </c>
      <c r="H557" s="140" t="s">
        <v>71</v>
      </c>
    </row>
    <row r="558" spans="1:8" ht="12.75">
      <c r="A558" s="139" t="s">
        <v>82</v>
      </c>
      <c r="B558" s="141">
        <v>7</v>
      </c>
      <c r="C558" s="116">
        <v>39319</v>
      </c>
      <c r="D558" s="140" t="s">
        <v>85</v>
      </c>
      <c r="E558" s="143">
        <v>4114</v>
      </c>
      <c r="F558" s="115">
        <v>0.6666666666666666</v>
      </c>
      <c r="G558" s="140" t="s">
        <v>71</v>
      </c>
      <c r="H558" s="140" t="s">
        <v>85</v>
      </c>
    </row>
    <row r="559" spans="1:8" ht="12.75">
      <c r="A559" s="139" t="s">
        <v>82</v>
      </c>
      <c r="B559" s="141">
        <v>7</v>
      </c>
      <c r="C559" s="116">
        <v>39319</v>
      </c>
      <c r="D559" s="140" t="s">
        <v>86</v>
      </c>
      <c r="E559" s="143">
        <v>4115</v>
      </c>
      <c r="F559" s="115">
        <v>0.5</v>
      </c>
      <c r="G559" s="140" t="s">
        <v>86</v>
      </c>
      <c r="H559" s="140" t="s">
        <v>286</v>
      </c>
    </row>
    <row r="560" spans="1:8" ht="12.75">
      <c r="A560" s="139" t="s">
        <v>82</v>
      </c>
      <c r="B560" s="141">
        <v>7</v>
      </c>
      <c r="C560" s="116">
        <v>39319</v>
      </c>
      <c r="D560" s="140" t="s">
        <v>86</v>
      </c>
      <c r="E560" s="143">
        <v>4116</v>
      </c>
      <c r="F560" s="115">
        <v>0.5833333333333334</v>
      </c>
      <c r="G560" s="140" t="s">
        <v>286</v>
      </c>
      <c r="H560" s="140" t="s">
        <v>201</v>
      </c>
    </row>
    <row r="561" spans="1:8" ht="12.75">
      <c r="A561" s="139" t="s">
        <v>82</v>
      </c>
      <c r="B561" s="141">
        <v>7</v>
      </c>
      <c r="C561" s="116">
        <v>39319</v>
      </c>
      <c r="D561" s="140" t="s">
        <v>86</v>
      </c>
      <c r="E561" s="143">
        <v>4117</v>
      </c>
      <c r="F561" s="115">
        <v>0.6666666666666666</v>
      </c>
      <c r="G561" s="140" t="s">
        <v>201</v>
      </c>
      <c r="H561" s="140" t="s">
        <v>86</v>
      </c>
    </row>
    <row r="562" spans="1:8" ht="12.75">
      <c r="A562" s="139" t="s">
        <v>82</v>
      </c>
      <c r="B562" s="141">
        <v>7</v>
      </c>
      <c r="C562" s="116">
        <v>39320</v>
      </c>
      <c r="D562" s="140" t="s">
        <v>80</v>
      </c>
      <c r="E562" s="143">
        <v>4118</v>
      </c>
      <c r="F562" s="115">
        <v>0.4166666666666667</v>
      </c>
      <c r="G562" s="140" t="s">
        <v>84</v>
      </c>
      <c r="H562" s="140" t="s">
        <v>238</v>
      </c>
    </row>
    <row r="563" spans="1:8" ht="12.75">
      <c r="A563" s="139" t="s">
        <v>82</v>
      </c>
      <c r="B563" s="141">
        <v>7</v>
      </c>
      <c r="C563" s="116">
        <v>39320</v>
      </c>
      <c r="D563" s="140" t="s">
        <v>80</v>
      </c>
      <c r="E563" s="143">
        <v>4119</v>
      </c>
      <c r="F563" s="115">
        <v>0.5</v>
      </c>
      <c r="G563" s="140" t="s">
        <v>238</v>
      </c>
      <c r="H563" s="140" t="s">
        <v>79</v>
      </c>
    </row>
    <row r="564" spans="1:8" ht="12.75">
      <c r="A564" s="139" t="s">
        <v>82</v>
      </c>
      <c r="B564" s="141">
        <v>7</v>
      </c>
      <c r="C564" s="116">
        <v>39320</v>
      </c>
      <c r="D564" s="140" t="s">
        <v>80</v>
      </c>
      <c r="E564" s="143">
        <v>4120</v>
      </c>
      <c r="F564" s="115">
        <v>0.5833333333333334</v>
      </c>
      <c r="G564" s="140" t="s">
        <v>79</v>
      </c>
      <c r="H564" s="140" t="s">
        <v>84</v>
      </c>
    </row>
    <row r="565" spans="1:8" ht="12.75">
      <c r="A565" s="139" t="s">
        <v>82</v>
      </c>
      <c r="B565" s="141">
        <v>7</v>
      </c>
      <c r="C565" s="116">
        <v>39320</v>
      </c>
      <c r="D565" s="140" t="s">
        <v>85</v>
      </c>
      <c r="E565" s="143">
        <v>4121</v>
      </c>
      <c r="F565" s="115">
        <v>0.4166666666666667</v>
      </c>
      <c r="G565" s="140" t="s">
        <v>85</v>
      </c>
      <c r="H565" s="140" t="s">
        <v>71</v>
      </c>
    </row>
    <row r="566" spans="1:8" ht="12.75">
      <c r="A566" s="139" t="s">
        <v>82</v>
      </c>
      <c r="B566" s="141">
        <v>7</v>
      </c>
      <c r="C566" s="116">
        <v>39320</v>
      </c>
      <c r="D566" s="140" t="s">
        <v>85</v>
      </c>
      <c r="E566" s="143">
        <v>4122</v>
      </c>
      <c r="F566" s="115">
        <v>0.5</v>
      </c>
      <c r="G566" s="140" t="s">
        <v>71</v>
      </c>
      <c r="H566" s="140" t="s">
        <v>285</v>
      </c>
    </row>
    <row r="567" spans="1:8" ht="12.75">
      <c r="A567" s="139" t="s">
        <v>82</v>
      </c>
      <c r="B567" s="141">
        <v>7</v>
      </c>
      <c r="C567" s="116">
        <v>39320</v>
      </c>
      <c r="D567" s="140" t="s">
        <v>85</v>
      </c>
      <c r="E567" s="143">
        <v>4123</v>
      </c>
      <c r="F567" s="115">
        <v>0.5833333333333334</v>
      </c>
      <c r="G567" s="140" t="s">
        <v>285</v>
      </c>
      <c r="H567" s="140" t="s">
        <v>85</v>
      </c>
    </row>
    <row r="568" spans="1:8" ht="12.75">
      <c r="A568" s="139" t="s">
        <v>82</v>
      </c>
      <c r="B568" s="141">
        <v>7</v>
      </c>
      <c r="C568" s="116">
        <v>39320</v>
      </c>
      <c r="D568" s="140" t="s">
        <v>86</v>
      </c>
      <c r="E568" s="143">
        <v>4124</v>
      </c>
      <c r="F568" s="115">
        <v>0.4166666666666667</v>
      </c>
      <c r="G568" s="140" t="s">
        <v>86</v>
      </c>
      <c r="H568" s="140" t="s">
        <v>201</v>
      </c>
    </row>
    <row r="569" spans="1:8" ht="12.75">
      <c r="A569" s="139" t="s">
        <v>82</v>
      </c>
      <c r="B569" s="141">
        <v>7</v>
      </c>
      <c r="C569" s="116">
        <v>39320</v>
      </c>
      <c r="D569" s="140" t="s">
        <v>86</v>
      </c>
      <c r="E569" s="143">
        <v>4125</v>
      </c>
      <c r="F569" s="115">
        <v>0.5</v>
      </c>
      <c r="G569" s="140" t="s">
        <v>201</v>
      </c>
      <c r="H569" s="140" t="s">
        <v>286</v>
      </c>
    </row>
    <row r="570" spans="1:8" ht="12.75">
      <c r="A570" s="139" t="s">
        <v>82</v>
      </c>
      <c r="B570" s="141">
        <v>7</v>
      </c>
      <c r="C570" s="116">
        <v>39320</v>
      </c>
      <c r="D570" s="140" t="s">
        <v>86</v>
      </c>
      <c r="E570" s="143">
        <v>4126</v>
      </c>
      <c r="F570" s="115">
        <v>0.5833333333333334</v>
      </c>
      <c r="G570" s="140" t="s">
        <v>286</v>
      </c>
      <c r="H570" s="140" t="s">
        <v>86</v>
      </c>
    </row>
    <row r="571" spans="1:8" ht="12.75">
      <c r="A571" s="139" t="s">
        <v>82</v>
      </c>
      <c r="B571" s="141">
        <v>8</v>
      </c>
      <c r="C571" s="116">
        <v>39326</v>
      </c>
      <c r="D571" s="140" t="s">
        <v>193</v>
      </c>
      <c r="E571" s="143">
        <v>4127</v>
      </c>
      <c r="F571" s="115">
        <v>0.5</v>
      </c>
      <c r="G571" s="140" t="s">
        <v>286</v>
      </c>
      <c r="H571" s="140" t="s">
        <v>84</v>
      </c>
    </row>
    <row r="572" spans="1:8" ht="12.75">
      <c r="A572" s="139" t="s">
        <v>82</v>
      </c>
      <c r="B572" s="141">
        <v>8</v>
      </c>
      <c r="C572" s="116">
        <v>39326</v>
      </c>
      <c r="D572" s="140" t="s">
        <v>193</v>
      </c>
      <c r="E572" s="143">
        <v>4128</v>
      </c>
      <c r="F572" s="115">
        <v>0.5833333333333334</v>
      </c>
      <c r="G572" s="140" t="s">
        <v>84</v>
      </c>
      <c r="H572" s="140" t="s">
        <v>85</v>
      </c>
    </row>
    <row r="573" spans="1:8" ht="12.75">
      <c r="A573" s="139" t="s">
        <v>82</v>
      </c>
      <c r="B573" s="141">
        <v>8</v>
      </c>
      <c r="C573" s="116">
        <v>39326</v>
      </c>
      <c r="D573" s="140" t="s">
        <v>193</v>
      </c>
      <c r="E573" s="143">
        <v>4129</v>
      </c>
      <c r="F573" s="115">
        <v>0.6666666666666666</v>
      </c>
      <c r="G573" s="140" t="s">
        <v>85</v>
      </c>
      <c r="H573" s="140" t="s">
        <v>286</v>
      </c>
    </row>
    <row r="574" spans="1:8" ht="12.75">
      <c r="A574" s="139" t="s">
        <v>82</v>
      </c>
      <c r="B574" s="141">
        <v>8</v>
      </c>
      <c r="C574" s="116">
        <v>39326</v>
      </c>
      <c r="D574" s="140" t="s">
        <v>287</v>
      </c>
      <c r="E574" s="143">
        <v>4130</v>
      </c>
      <c r="F574" s="115">
        <v>0.5</v>
      </c>
      <c r="G574" s="140" t="s">
        <v>285</v>
      </c>
      <c r="H574" s="140" t="s">
        <v>79</v>
      </c>
    </row>
    <row r="575" spans="1:8" ht="12.75">
      <c r="A575" s="139" t="s">
        <v>82</v>
      </c>
      <c r="B575" s="141">
        <v>8</v>
      </c>
      <c r="C575" s="116">
        <v>39326</v>
      </c>
      <c r="D575" s="140" t="s">
        <v>287</v>
      </c>
      <c r="E575" s="143">
        <v>4131</v>
      </c>
      <c r="F575" s="115">
        <v>0.5833333333333334</v>
      </c>
      <c r="G575" s="140" t="s">
        <v>79</v>
      </c>
      <c r="H575" s="140" t="s">
        <v>86</v>
      </c>
    </row>
    <row r="576" spans="1:8" ht="12.75">
      <c r="A576" s="139" t="s">
        <v>82</v>
      </c>
      <c r="B576" s="141">
        <v>8</v>
      </c>
      <c r="C576" s="116">
        <v>39326</v>
      </c>
      <c r="D576" s="140" t="s">
        <v>287</v>
      </c>
      <c r="E576" s="143">
        <v>4132</v>
      </c>
      <c r="F576" s="115">
        <v>0.6666666666666666</v>
      </c>
      <c r="G576" s="140" t="s">
        <v>86</v>
      </c>
      <c r="H576" s="140" t="s">
        <v>285</v>
      </c>
    </row>
    <row r="577" spans="1:8" ht="12.75">
      <c r="A577" s="139" t="s">
        <v>82</v>
      </c>
      <c r="B577" s="141">
        <v>8</v>
      </c>
      <c r="C577" s="116">
        <v>39326</v>
      </c>
      <c r="D577" s="140" t="s">
        <v>201</v>
      </c>
      <c r="E577" s="143">
        <v>4133</v>
      </c>
      <c r="F577" s="115">
        <v>0.5</v>
      </c>
      <c r="G577" s="140" t="s">
        <v>201</v>
      </c>
      <c r="H577" s="140" t="s">
        <v>71</v>
      </c>
    </row>
    <row r="578" spans="1:8" ht="12.75">
      <c r="A578" s="139" t="s">
        <v>82</v>
      </c>
      <c r="B578" s="141">
        <v>8</v>
      </c>
      <c r="C578" s="116">
        <v>39326</v>
      </c>
      <c r="D578" s="140" t="s">
        <v>201</v>
      </c>
      <c r="E578" s="143">
        <v>4134</v>
      </c>
      <c r="F578" s="115">
        <v>0.5833333333333334</v>
      </c>
      <c r="G578" s="140" t="s">
        <v>71</v>
      </c>
      <c r="H578" s="140" t="s">
        <v>238</v>
      </c>
    </row>
    <row r="579" spans="1:8" ht="12.75">
      <c r="A579" s="139" t="s">
        <v>82</v>
      </c>
      <c r="B579" s="141">
        <v>8</v>
      </c>
      <c r="C579" s="116">
        <v>39326</v>
      </c>
      <c r="D579" s="140" t="s">
        <v>201</v>
      </c>
      <c r="E579" s="143">
        <v>4135</v>
      </c>
      <c r="F579" s="115">
        <v>0.6666666666666666</v>
      </c>
      <c r="G579" s="140" t="s">
        <v>238</v>
      </c>
      <c r="H579" s="140" t="s">
        <v>201</v>
      </c>
    </row>
    <row r="580" spans="1:8" ht="12.75">
      <c r="A580" s="139" t="s">
        <v>82</v>
      </c>
      <c r="B580" s="141">
        <v>8</v>
      </c>
      <c r="C580" s="116">
        <v>39327</v>
      </c>
      <c r="D580" s="140" t="s">
        <v>193</v>
      </c>
      <c r="E580" s="143">
        <v>4136</v>
      </c>
      <c r="F580" s="115">
        <v>0.4166666666666667</v>
      </c>
      <c r="G580" s="140" t="s">
        <v>286</v>
      </c>
      <c r="H580" s="140" t="s">
        <v>85</v>
      </c>
    </row>
    <row r="581" spans="1:8" ht="12.75">
      <c r="A581" s="139" t="s">
        <v>82</v>
      </c>
      <c r="B581" s="141">
        <v>8</v>
      </c>
      <c r="C581" s="116">
        <v>39327</v>
      </c>
      <c r="D581" s="140" t="s">
        <v>193</v>
      </c>
      <c r="E581" s="143">
        <v>4137</v>
      </c>
      <c r="F581" s="115">
        <v>0.5</v>
      </c>
      <c r="G581" s="140" t="s">
        <v>85</v>
      </c>
      <c r="H581" s="140" t="s">
        <v>84</v>
      </c>
    </row>
    <row r="582" spans="1:8" ht="12.75">
      <c r="A582" s="139" t="s">
        <v>82</v>
      </c>
      <c r="B582" s="141">
        <v>8</v>
      </c>
      <c r="C582" s="116">
        <v>39327</v>
      </c>
      <c r="D582" s="140" t="s">
        <v>193</v>
      </c>
      <c r="E582" s="143">
        <v>4138</v>
      </c>
      <c r="F582" s="115">
        <v>0.5833333333333334</v>
      </c>
      <c r="G582" s="140" t="s">
        <v>84</v>
      </c>
      <c r="H582" s="140" t="s">
        <v>286</v>
      </c>
    </row>
    <row r="583" spans="1:8" ht="12.75">
      <c r="A583" s="139" t="s">
        <v>82</v>
      </c>
      <c r="B583" s="141">
        <v>8</v>
      </c>
      <c r="C583" s="116">
        <v>39327</v>
      </c>
      <c r="D583" s="140" t="s">
        <v>287</v>
      </c>
      <c r="E583" s="143">
        <v>4139</v>
      </c>
      <c r="F583" s="115">
        <v>0.4166666666666667</v>
      </c>
      <c r="G583" s="140" t="s">
        <v>285</v>
      </c>
      <c r="H583" s="140" t="s">
        <v>86</v>
      </c>
    </row>
    <row r="584" spans="1:8" ht="12.75">
      <c r="A584" s="139" t="s">
        <v>82</v>
      </c>
      <c r="B584" s="141">
        <v>8</v>
      </c>
      <c r="C584" s="116">
        <v>39327</v>
      </c>
      <c r="D584" s="140" t="s">
        <v>287</v>
      </c>
      <c r="E584" s="143">
        <v>4140</v>
      </c>
      <c r="F584" s="115">
        <v>0.5</v>
      </c>
      <c r="G584" s="140" t="s">
        <v>86</v>
      </c>
      <c r="H584" s="140" t="s">
        <v>79</v>
      </c>
    </row>
    <row r="585" spans="1:8" ht="12.75">
      <c r="A585" s="139" t="s">
        <v>82</v>
      </c>
      <c r="B585" s="141">
        <v>8</v>
      </c>
      <c r="C585" s="116">
        <v>39327</v>
      </c>
      <c r="D585" s="140" t="s">
        <v>287</v>
      </c>
      <c r="E585" s="143">
        <v>4141</v>
      </c>
      <c r="F585" s="115">
        <v>0.5833333333333334</v>
      </c>
      <c r="G585" s="140" t="s">
        <v>79</v>
      </c>
      <c r="H585" s="140" t="s">
        <v>285</v>
      </c>
    </row>
    <row r="586" spans="1:8" ht="12.75">
      <c r="A586" s="139" t="s">
        <v>82</v>
      </c>
      <c r="B586" s="141">
        <v>8</v>
      </c>
      <c r="C586" s="116">
        <v>39327</v>
      </c>
      <c r="D586" s="140" t="s">
        <v>201</v>
      </c>
      <c r="E586" s="143">
        <v>4142</v>
      </c>
      <c r="F586" s="115">
        <v>0.4166666666666667</v>
      </c>
      <c r="G586" s="140" t="s">
        <v>201</v>
      </c>
      <c r="H586" s="140" t="s">
        <v>238</v>
      </c>
    </row>
    <row r="587" spans="1:8" ht="12.75">
      <c r="A587" s="139" t="s">
        <v>82</v>
      </c>
      <c r="B587" s="141">
        <v>8</v>
      </c>
      <c r="C587" s="116">
        <v>39327</v>
      </c>
      <c r="D587" s="140" t="s">
        <v>201</v>
      </c>
      <c r="E587" s="143">
        <v>4143</v>
      </c>
      <c r="F587" s="115">
        <v>0.5</v>
      </c>
      <c r="G587" s="140" t="s">
        <v>238</v>
      </c>
      <c r="H587" s="140" t="s">
        <v>71</v>
      </c>
    </row>
    <row r="588" spans="1:8" ht="12.75">
      <c r="A588" s="139" t="s">
        <v>82</v>
      </c>
      <c r="B588" s="141">
        <v>8</v>
      </c>
      <c r="C588" s="116">
        <v>39327</v>
      </c>
      <c r="D588" s="140" t="s">
        <v>201</v>
      </c>
      <c r="E588" s="143">
        <v>4144</v>
      </c>
      <c r="F588" s="115">
        <v>0.5833333333333334</v>
      </c>
      <c r="G588" s="140" t="s">
        <v>71</v>
      </c>
      <c r="H588" s="140" t="s">
        <v>201</v>
      </c>
    </row>
  </sheetData>
  <sheetProtection password="C45A" sheet="1" objects="1" scenarios="1" autoFilter="0"/>
  <autoFilter ref="A1:H468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C185"/>
  <sheetViews>
    <sheetView workbookViewId="0" topLeftCell="A1">
      <selection activeCell="A2" sqref="A2"/>
    </sheetView>
  </sheetViews>
  <sheetFormatPr defaultColWidth="9.00390625" defaultRowHeight="12.75"/>
  <cols>
    <col min="1" max="1" width="28.25390625" style="42" bestFit="1" customWidth="1"/>
    <col min="2" max="2" width="9.125" style="42" customWidth="1"/>
    <col min="3" max="3" width="4.00390625" style="42" bestFit="1" customWidth="1"/>
    <col min="4" max="16384" width="9.125" style="42" customWidth="1"/>
  </cols>
  <sheetData>
    <row r="1" spans="1:3" ht="12.75">
      <c r="A1" s="121" t="s">
        <v>122</v>
      </c>
      <c r="B1" s="122" t="s">
        <v>123</v>
      </c>
      <c r="C1" s="123">
        <f>COUNTA(Týmy!$A:$A)-1</f>
        <v>184</v>
      </c>
    </row>
    <row r="2" ht="12.75">
      <c r="A2" s="42" t="s">
        <v>140</v>
      </c>
    </row>
    <row r="3" ht="12.75">
      <c r="A3" s="42" t="s">
        <v>241</v>
      </c>
    </row>
    <row r="4" ht="12.75">
      <c r="A4" s="42" t="s">
        <v>242</v>
      </c>
    </row>
    <row r="5" ht="12.75">
      <c r="A5" s="42" t="s">
        <v>141</v>
      </c>
    </row>
    <row r="6" ht="12.75">
      <c r="A6" s="42" t="s">
        <v>142</v>
      </c>
    </row>
    <row r="7" ht="12.75">
      <c r="A7" s="42" t="s">
        <v>143</v>
      </c>
    </row>
    <row r="8" ht="12.75">
      <c r="A8" s="42" t="s">
        <v>144</v>
      </c>
    </row>
    <row r="9" ht="12.75">
      <c r="A9" s="42" t="s">
        <v>145</v>
      </c>
    </row>
    <row r="10" ht="12.75">
      <c r="A10" s="42" t="s">
        <v>146</v>
      </c>
    </row>
    <row r="11" ht="12.75">
      <c r="A11" s="42" t="s">
        <v>147</v>
      </c>
    </row>
    <row r="12" ht="12.75">
      <c r="A12" s="42" t="s">
        <v>148</v>
      </c>
    </row>
    <row r="13" ht="12.75">
      <c r="A13" s="42" t="s">
        <v>149</v>
      </c>
    </row>
    <row r="14" ht="12.75">
      <c r="A14" s="42" t="s">
        <v>288</v>
      </c>
    </row>
    <row r="15" ht="12.75">
      <c r="A15" s="42" t="s">
        <v>285</v>
      </c>
    </row>
    <row r="16" ht="12.75">
      <c r="A16" s="42" t="s">
        <v>301</v>
      </c>
    </row>
    <row r="17" ht="12.75">
      <c r="A17" s="42" t="s">
        <v>302</v>
      </c>
    </row>
    <row r="18" ht="12.75">
      <c r="A18" s="42" t="s">
        <v>150</v>
      </c>
    </row>
    <row r="19" ht="12.75">
      <c r="A19" s="42" t="s">
        <v>151</v>
      </c>
    </row>
    <row r="20" ht="12.75">
      <c r="A20" s="42" t="s">
        <v>137</v>
      </c>
    </row>
    <row r="21" ht="12.75">
      <c r="A21" s="42" t="s">
        <v>152</v>
      </c>
    </row>
    <row r="22" ht="12.75">
      <c r="A22" s="42" t="s">
        <v>153</v>
      </c>
    </row>
    <row r="23" ht="12.75">
      <c r="A23" s="42" t="s">
        <v>154</v>
      </c>
    </row>
    <row r="24" ht="12.75">
      <c r="A24" s="42" t="s">
        <v>289</v>
      </c>
    </row>
    <row r="25" ht="12.75">
      <c r="A25" s="42" t="s">
        <v>290</v>
      </c>
    </row>
    <row r="26" ht="12.75">
      <c r="A26" s="42" t="s">
        <v>155</v>
      </c>
    </row>
    <row r="27" ht="12.75">
      <c r="A27" s="42" t="s">
        <v>243</v>
      </c>
    </row>
    <row r="28" ht="12.75">
      <c r="A28" s="42" t="s">
        <v>72</v>
      </c>
    </row>
    <row r="29" ht="12.75">
      <c r="A29" s="42" t="s">
        <v>244</v>
      </c>
    </row>
    <row r="30" ht="12.75">
      <c r="A30" s="42" t="s">
        <v>245</v>
      </c>
    </row>
    <row r="31" ht="12.75">
      <c r="A31" s="42" t="s">
        <v>156</v>
      </c>
    </row>
    <row r="32" ht="12.75">
      <c r="A32" s="42" t="s">
        <v>246</v>
      </c>
    </row>
    <row r="33" ht="12.75">
      <c r="A33" s="42" t="s">
        <v>157</v>
      </c>
    </row>
    <row r="34" ht="12.75">
      <c r="A34" s="42" t="s">
        <v>291</v>
      </c>
    </row>
    <row r="35" ht="12.75">
      <c r="A35" s="42" t="s">
        <v>158</v>
      </c>
    </row>
    <row r="36" ht="12.75">
      <c r="A36" s="42" t="s">
        <v>159</v>
      </c>
    </row>
    <row r="37" ht="12.75">
      <c r="A37" s="42" t="s">
        <v>160</v>
      </c>
    </row>
    <row r="38" ht="12.75">
      <c r="A38" s="42" t="s">
        <v>161</v>
      </c>
    </row>
    <row r="39" ht="12.75">
      <c r="A39" s="42" t="s">
        <v>162</v>
      </c>
    </row>
    <row r="40" ht="12.75">
      <c r="A40" s="42" t="s">
        <v>163</v>
      </c>
    </row>
    <row r="41" ht="12.75">
      <c r="A41" s="42" t="s">
        <v>164</v>
      </c>
    </row>
    <row r="42" ht="12.75">
      <c r="A42" s="42" t="s">
        <v>79</v>
      </c>
    </row>
    <row r="43" ht="12.75">
      <c r="A43" s="42" t="s">
        <v>165</v>
      </c>
    </row>
    <row r="44" ht="12.75">
      <c r="A44" s="42" t="s">
        <v>247</v>
      </c>
    </row>
    <row r="45" ht="12.75">
      <c r="A45" s="42" t="s">
        <v>166</v>
      </c>
    </row>
    <row r="46" ht="12.75">
      <c r="A46" s="42" t="s">
        <v>80</v>
      </c>
    </row>
    <row r="47" ht="12.75">
      <c r="A47" s="42" t="s">
        <v>248</v>
      </c>
    </row>
    <row r="48" ht="12.75">
      <c r="A48" s="42" t="s">
        <v>84</v>
      </c>
    </row>
    <row r="49" ht="12.75">
      <c r="A49" s="42" t="s">
        <v>167</v>
      </c>
    </row>
    <row r="50" ht="12.75">
      <c r="A50" s="42" t="s">
        <v>292</v>
      </c>
    </row>
    <row r="51" ht="12.75">
      <c r="A51" s="42" t="s">
        <v>293</v>
      </c>
    </row>
    <row r="52" ht="12.75">
      <c r="A52" s="42" t="s">
        <v>168</v>
      </c>
    </row>
    <row r="53" ht="12.75">
      <c r="A53" s="42" t="s">
        <v>249</v>
      </c>
    </row>
    <row r="54" ht="12.75">
      <c r="A54" s="42" t="s">
        <v>81</v>
      </c>
    </row>
    <row r="55" ht="12.75">
      <c r="A55" s="42" t="s">
        <v>169</v>
      </c>
    </row>
    <row r="56" ht="12.75">
      <c r="A56" s="42" t="s">
        <v>250</v>
      </c>
    </row>
    <row r="57" ht="12.75">
      <c r="A57" s="42" t="s">
        <v>170</v>
      </c>
    </row>
    <row r="58" ht="12.75">
      <c r="A58" s="42" t="s">
        <v>171</v>
      </c>
    </row>
    <row r="59" ht="12.75">
      <c r="A59" s="42" t="s">
        <v>251</v>
      </c>
    </row>
    <row r="60" ht="12.75">
      <c r="A60" s="42" t="s">
        <v>172</v>
      </c>
    </row>
    <row r="61" ht="12.75">
      <c r="A61" s="42" t="s">
        <v>173</v>
      </c>
    </row>
    <row r="62" ht="12.75">
      <c r="A62" s="42" t="s">
        <v>138</v>
      </c>
    </row>
    <row r="63" ht="12.75">
      <c r="A63" s="42" t="s">
        <v>174</v>
      </c>
    </row>
    <row r="64" ht="12.75">
      <c r="A64" s="42" t="s">
        <v>294</v>
      </c>
    </row>
    <row r="65" ht="12.75">
      <c r="A65" s="42" t="s">
        <v>175</v>
      </c>
    </row>
    <row r="66" ht="12.75">
      <c r="A66" s="42" t="s">
        <v>176</v>
      </c>
    </row>
    <row r="67" ht="12.75">
      <c r="A67" s="42" t="s">
        <v>295</v>
      </c>
    </row>
    <row r="68" ht="12.75">
      <c r="A68" s="42" t="s">
        <v>177</v>
      </c>
    </row>
    <row r="69" ht="12.75">
      <c r="A69" s="42" t="s">
        <v>67</v>
      </c>
    </row>
    <row r="70" ht="12.75">
      <c r="A70" s="42" t="s">
        <v>139</v>
      </c>
    </row>
    <row r="71" ht="12.75">
      <c r="A71" s="42" t="s">
        <v>252</v>
      </c>
    </row>
    <row r="72" ht="12.75">
      <c r="A72" s="42" t="s">
        <v>178</v>
      </c>
    </row>
    <row r="73" ht="12.75">
      <c r="A73" s="42" t="s">
        <v>68</v>
      </c>
    </row>
    <row r="74" ht="12.75">
      <c r="A74" s="42" t="s">
        <v>179</v>
      </c>
    </row>
    <row r="75" ht="12.75">
      <c r="A75" s="42" t="s">
        <v>319</v>
      </c>
    </row>
    <row r="76" ht="12.75">
      <c r="A76" s="42" t="s">
        <v>296</v>
      </c>
    </row>
    <row r="77" ht="12.75">
      <c r="A77" s="42" t="s">
        <v>297</v>
      </c>
    </row>
    <row r="78" ht="12.75">
      <c r="A78" s="42" t="s">
        <v>85</v>
      </c>
    </row>
    <row r="79" ht="12.75">
      <c r="A79" s="42" t="s">
        <v>180</v>
      </c>
    </row>
    <row r="80" ht="12.75">
      <c r="A80" s="42" t="s">
        <v>298</v>
      </c>
    </row>
    <row r="81" ht="12.75">
      <c r="A81" s="42" t="s">
        <v>299</v>
      </c>
    </row>
    <row r="82" ht="12.75">
      <c r="A82" s="42" t="s">
        <v>181</v>
      </c>
    </row>
    <row r="83" ht="12.75">
      <c r="A83" s="42" t="s">
        <v>182</v>
      </c>
    </row>
    <row r="84" ht="12.75">
      <c r="A84" s="42" t="s">
        <v>183</v>
      </c>
    </row>
    <row r="85" ht="12.75">
      <c r="A85" s="42" t="s">
        <v>184</v>
      </c>
    </row>
    <row r="86" ht="12.75">
      <c r="A86" s="42" t="s">
        <v>300</v>
      </c>
    </row>
    <row r="87" ht="12.75">
      <c r="A87" s="42" t="s">
        <v>185</v>
      </c>
    </row>
    <row r="88" ht="12.75">
      <c r="A88" s="42" t="s">
        <v>186</v>
      </c>
    </row>
    <row r="89" ht="12.75">
      <c r="A89" s="42" t="s">
        <v>187</v>
      </c>
    </row>
    <row r="90" ht="12.75">
      <c r="A90" s="42" t="s">
        <v>188</v>
      </c>
    </row>
    <row r="91" ht="12.75">
      <c r="A91" s="42" t="s">
        <v>286</v>
      </c>
    </row>
    <row r="92" ht="12.75">
      <c r="A92" s="42" t="s">
        <v>189</v>
      </c>
    </row>
    <row r="93" ht="12.75">
      <c r="A93" s="42" t="s">
        <v>83</v>
      </c>
    </row>
    <row r="94" ht="12.75">
      <c r="A94" s="42" t="s">
        <v>190</v>
      </c>
    </row>
    <row r="95" ht="12.75">
      <c r="A95" s="42" t="s">
        <v>191</v>
      </c>
    </row>
    <row r="96" ht="12.75">
      <c r="A96" s="42" t="s">
        <v>192</v>
      </c>
    </row>
    <row r="97" ht="12.75">
      <c r="A97" s="42" t="s">
        <v>193</v>
      </c>
    </row>
    <row r="98" ht="12.75">
      <c r="A98" s="42" t="s">
        <v>253</v>
      </c>
    </row>
    <row r="99" ht="12.75">
      <c r="A99" s="42" t="s">
        <v>194</v>
      </c>
    </row>
    <row r="100" ht="12.75">
      <c r="A100" s="42" t="s">
        <v>195</v>
      </c>
    </row>
    <row r="101" ht="12.75">
      <c r="A101" s="42" t="s">
        <v>196</v>
      </c>
    </row>
    <row r="102" ht="12.75">
      <c r="A102" s="42" t="s">
        <v>197</v>
      </c>
    </row>
    <row r="103" ht="12.75">
      <c r="A103" s="42" t="s">
        <v>198</v>
      </c>
    </row>
    <row r="104" ht="12.75">
      <c r="A104" s="42" t="s">
        <v>254</v>
      </c>
    </row>
    <row r="105" ht="12.75">
      <c r="A105" s="42" t="s">
        <v>255</v>
      </c>
    </row>
    <row r="106" ht="12.75">
      <c r="A106" s="42" t="s">
        <v>199</v>
      </c>
    </row>
    <row r="107" ht="12.75">
      <c r="A107" s="42" t="s">
        <v>200</v>
      </c>
    </row>
    <row r="108" ht="12.75">
      <c r="A108" s="42" t="s">
        <v>201</v>
      </c>
    </row>
    <row r="109" ht="12.75">
      <c r="A109" s="42" t="s">
        <v>202</v>
      </c>
    </row>
    <row r="110" ht="12.75">
      <c r="A110" s="42" t="s">
        <v>256</v>
      </c>
    </row>
    <row r="111" ht="12.75">
      <c r="A111" s="42" t="s">
        <v>257</v>
      </c>
    </row>
    <row r="112" ht="12.75">
      <c r="A112" s="42" t="s">
        <v>75</v>
      </c>
    </row>
    <row r="113" ht="12.75">
      <c r="A113" s="42" t="s">
        <v>203</v>
      </c>
    </row>
    <row r="114" ht="12.75">
      <c r="A114" s="42" t="s">
        <v>303</v>
      </c>
    </row>
    <row r="115" ht="12.75">
      <c r="A115" s="42" t="s">
        <v>204</v>
      </c>
    </row>
    <row r="116" ht="12.75">
      <c r="A116" s="42" t="s">
        <v>86</v>
      </c>
    </row>
    <row r="117" ht="12.75">
      <c r="A117" s="42" t="s">
        <v>71</v>
      </c>
    </row>
    <row r="118" ht="12.75">
      <c r="A118" s="42" t="s">
        <v>205</v>
      </c>
    </row>
    <row r="119" ht="12.75">
      <c r="A119" s="42" t="s">
        <v>206</v>
      </c>
    </row>
    <row r="120" ht="12.75">
      <c r="A120" s="42" t="s">
        <v>304</v>
      </c>
    </row>
    <row r="121" ht="12.75">
      <c r="A121" s="42" t="s">
        <v>77</v>
      </c>
    </row>
    <row r="122" ht="12.75">
      <c r="A122" s="42" t="s">
        <v>207</v>
      </c>
    </row>
    <row r="123" ht="12.75">
      <c r="A123" s="42" t="s">
        <v>208</v>
      </c>
    </row>
    <row r="124" ht="12.75">
      <c r="A124" s="42" t="s">
        <v>258</v>
      </c>
    </row>
    <row r="125" ht="12.75">
      <c r="A125" s="42" t="s">
        <v>134</v>
      </c>
    </row>
    <row r="126" ht="12.75">
      <c r="A126" s="42" t="s">
        <v>74</v>
      </c>
    </row>
    <row r="127" ht="12.75">
      <c r="A127" s="42" t="s">
        <v>320</v>
      </c>
    </row>
    <row r="128" ht="12.75">
      <c r="A128" s="42" t="s">
        <v>238</v>
      </c>
    </row>
    <row r="129" ht="12.75">
      <c r="A129" s="42" t="s">
        <v>209</v>
      </c>
    </row>
    <row r="130" ht="12.75">
      <c r="A130" s="42" t="s">
        <v>210</v>
      </c>
    </row>
    <row r="131" ht="12.75">
      <c r="A131" s="42" t="s">
        <v>211</v>
      </c>
    </row>
    <row r="132" ht="12.75">
      <c r="A132" s="42" t="s">
        <v>305</v>
      </c>
    </row>
    <row r="133" ht="12.75">
      <c r="A133" s="42" t="s">
        <v>259</v>
      </c>
    </row>
    <row r="134" ht="12.75">
      <c r="A134" s="42" t="s">
        <v>212</v>
      </c>
    </row>
    <row r="135" ht="12.75">
      <c r="A135" s="42" t="s">
        <v>260</v>
      </c>
    </row>
    <row r="136" ht="12.75">
      <c r="A136" s="42" t="s">
        <v>306</v>
      </c>
    </row>
    <row r="137" ht="12.75">
      <c r="A137" s="42" t="s">
        <v>307</v>
      </c>
    </row>
    <row r="138" ht="12.75">
      <c r="A138" s="42" t="s">
        <v>308</v>
      </c>
    </row>
    <row r="139" ht="12.75">
      <c r="A139" s="42" t="s">
        <v>309</v>
      </c>
    </row>
    <row r="140" ht="12.75">
      <c r="A140" s="42" t="s">
        <v>310</v>
      </c>
    </row>
    <row r="141" ht="12.75">
      <c r="A141" s="42" t="s">
        <v>261</v>
      </c>
    </row>
    <row r="142" ht="12.75">
      <c r="A142" s="42" t="s">
        <v>78</v>
      </c>
    </row>
    <row r="143" ht="12.75">
      <c r="A143" s="42" t="s">
        <v>321</v>
      </c>
    </row>
    <row r="144" ht="12.75">
      <c r="A144" s="42" t="s">
        <v>213</v>
      </c>
    </row>
    <row r="145" ht="12.75">
      <c r="A145" s="42" t="s">
        <v>214</v>
      </c>
    </row>
    <row r="146" ht="12.75">
      <c r="A146" s="42" t="s">
        <v>215</v>
      </c>
    </row>
    <row r="147" ht="12.75">
      <c r="A147" s="42" t="s">
        <v>216</v>
      </c>
    </row>
    <row r="148" ht="12.75">
      <c r="A148" s="42" t="s">
        <v>73</v>
      </c>
    </row>
    <row r="149" ht="12.75">
      <c r="A149" s="42" t="s">
        <v>237</v>
      </c>
    </row>
    <row r="150" ht="12.75">
      <c r="A150" s="42" t="s">
        <v>311</v>
      </c>
    </row>
    <row r="151" ht="12.75">
      <c r="A151" s="42" t="s">
        <v>262</v>
      </c>
    </row>
    <row r="152" ht="12.75">
      <c r="A152" s="42" t="s">
        <v>135</v>
      </c>
    </row>
    <row r="153" ht="12.75">
      <c r="A153" s="42" t="s">
        <v>217</v>
      </c>
    </row>
    <row r="154" ht="12.75">
      <c r="A154" s="42" t="s">
        <v>70</v>
      </c>
    </row>
    <row r="155" ht="12.75">
      <c r="A155" s="42" t="s">
        <v>218</v>
      </c>
    </row>
    <row r="156" ht="12.75">
      <c r="A156" s="42" t="s">
        <v>263</v>
      </c>
    </row>
    <row r="157" ht="12.75">
      <c r="A157" s="42" t="s">
        <v>312</v>
      </c>
    </row>
    <row r="158" ht="12.75">
      <c r="A158" s="42" t="s">
        <v>313</v>
      </c>
    </row>
    <row r="159" ht="12.75">
      <c r="A159" s="42" t="s">
        <v>219</v>
      </c>
    </row>
    <row r="160" ht="12.75">
      <c r="A160" s="42" t="s">
        <v>220</v>
      </c>
    </row>
    <row r="161" ht="12.75">
      <c r="A161" s="42" t="s">
        <v>136</v>
      </c>
    </row>
    <row r="162" ht="12.75">
      <c r="A162" s="42" t="s">
        <v>221</v>
      </c>
    </row>
    <row r="163" ht="12.75">
      <c r="A163" s="42" t="s">
        <v>314</v>
      </c>
    </row>
    <row r="164" ht="12.75">
      <c r="A164" s="42" t="s">
        <v>222</v>
      </c>
    </row>
    <row r="165" ht="12.75">
      <c r="A165" s="42" t="s">
        <v>223</v>
      </c>
    </row>
    <row r="166" ht="12.75">
      <c r="A166" s="42" t="s">
        <v>224</v>
      </c>
    </row>
    <row r="167" ht="12.75">
      <c r="A167" s="42" t="s">
        <v>225</v>
      </c>
    </row>
    <row r="168" ht="12.75">
      <c r="A168" s="42" t="s">
        <v>226</v>
      </c>
    </row>
    <row r="169" ht="12.75">
      <c r="A169" s="42" t="s">
        <v>227</v>
      </c>
    </row>
    <row r="170" ht="12.75">
      <c r="A170" s="42" t="s">
        <v>264</v>
      </c>
    </row>
    <row r="171" ht="12.75">
      <c r="A171" s="42" t="s">
        <v>228</v>
      </c>
    </row>
    <row r="172" ht="12.75">
      <c r="A172" s="42" t="s">
        <v>229</v>
      </c>
    </row>
    <row r="173" ht="12.75">
      <c r="A173" s="42" t="s">
        <v>230</v>
      </c>
    </row>
    <row r="174" ht="12.75">
      <c r="A174" s="42" t="s">
        <v>231</v>
      </c>
    </row>
    <row r="175" ht="12.75">
      <c r="A175" s="42" t="s">
        <v>232</v>
      </c>
    </row>
    <row r="176" ht="12.75">
      <c r="A176" s="42" t="s">
        <v>233</v>
      </c>
    </row>
    <row r="177" ht="12.75">
      <c r="A177" s="42" t="s">
        <v>234</v>
      </c>
    </row>
    <row r="178" ht="12.75">
      <c r="A178" s="42" t="s">
        <v>235</v>
      </c>
    </row>
    <row r="179" ht="12.75">
      <c r="A179" s="42" t="s">
        <v>315</v>
      </c>
    </row>
    <row r="180" ht="12.75">
      <c r="A180" s="42" t="s">
        <v>265</v>
      </c>
    </row>
    <row r="181" ht="12.75">
      <c r="A181" s="42" t="s">
        <v>236</v>
      </c>
    </row>
    <row r="182" ht="12.75">
      <c r="A182" s="42" t="s">
        <v>316</v>
      </c>
    </row>
    <row r="183" ht="12.75">
      <c r="A183" s="42" t="s">
        <v>317</v>
      </c>
    </row>
    <row r="184" ht="12.75">
      <c r="A184" s="42" t="s">
        <v>318</v>
      </c>
    </row>
    <row r="185" ht="12.75">
      <c r="A185" s="42" t="s">
        <v>266</v>
      </c>
    </row>
  </sheetData>
  <sheetProtection password="C45A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Krejčí</cp:lastModifiedBy>
  <cp:lastPrinted>2004-04-20T16:33:07Z</cp:lastPrinted>
  <dcterms:created xsi:type="dcterms:W3CDTF">2003-04-07T08:03:11Z</dcterms:created>
  <dcterms:modified xsi:type="dcterms:W3CDTF">2007-04-19T05:48:44Z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